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Булыго ЕА\новый рабочий стол\23-24\ВСОКО сайт\"/>
    </mc:Choice>
  </mc:AlternateContent>
  <bookViews>
    <workbookView xWindow="0" yWindow="0" windowWidth="28800" windowHeight="12330" tabRatio="774"/>
  </bookViews>
  <sheets>
    <sheet name="Оглавление" sheetId="21" r:id="rId1"/>
    <sheet name="Вспомогательная" sheetId="1" state="hidden" r:id="rId2"/>
    <sheet name="Кабинет начальных классов" sheetId="2" r:id="rId3"/>
    <sheet name="Кабинет русского языка" sheetId="4" r:id="rId4"/>
    <sheet name="Кабинет иностранного" sheetId="5" r:id="rId5"/>
    <sheet name="Кабинет истории" sheetId="6" r:id="rId6"/>
    <sheet name="Кабинет географии" sheetId="7" r:id="rId7"/>
    <sheet name="Кабинет ИЗО" sheetId="8" r:id="rId8"/>
    <sheet name="Кабинет музыки" sheetId="9" r:id="rId9"/>
    <sheet name="Кабинет физики" sheetId="10" r:id="rId10"/>
    <sheet name="Кабинет химии" sheetId="11" r:id="rId11"/>
    <sheet name="Кабинет биологии" sheetId="12" r:id="rId12"/>
    <sheet name="Кабинет астрономии" sheetId="17" r:id="rId13"/>
    <sheet name="Кабинет математики" sheetId="13" r:id="rId14"/>
    <sheet name="Кабинет информатики" sheetId="14" r:id="rId15"/>
    <sheet name="Кабинет дистанта" sheetId="15" r:id="rId16"/>
    <sheet name="Кабинет технологии" sheetId="16" r:id="rId17"/>
    <sheet name="Спортивный комплекс" sheetId="3" r:id="rId18"/>
    <sheet name="Кабинет ОБЖ" sheetId="18" r:id="rId19"/>
  </sheets>
  <definedNames>
    <definedName name="sub_20901" localSheetId="2">'Кабинет начальных классов'!$A$4</definedName>
    <definedName name="sub_20902" localSheetId="2">'Кабинет начальных классов'!#REF!</definedName>
    <definedName name="sub_20903" localSheetId="2">'Кабинет начальных классов'!#REF!</definedName>
    <definedName name="sub_20904" localSheetId="2">'Кабинет начальных классов'!#REF!</definedName>
  </definedNames>
  <calcPr calcId="162913"/>
</workbook>
</file>

<file path=xl/calcChain.xml><?xml version="1.0" encoding="utf-8"?>
<calcChain xmlns="http://schemas.openxmlformats.org/spreadsheetml/2006/main">
  <c r="C82" i="3" l="1"/>
  <c r="C40" i="10"/>
  <c r="C92" i="2"/>
  <c r="C95" i="2"/>
  <c r="C94" i="2" s="1"/>
  <c r="C96" i="2"/>
  <c r="C98" i="2"/>
  <c r="C107" i="2"/>
  <c r="C105" i="2"/>
  <c r="C110" i="2"/>
  <c r="C67" i="2"/>
  <c r="C20" i="2"/>
  <c r="C14" i="2"/>
  <c r="C3" i="2"/>
  <c r="C104" i="2" l="1"/>
  <c r="C103" i="2" s="1"/>
  <c r="C23" i="2"/>
  <c r="C16" i="10"/>
  <c r="C28" i="1"/>
  <c r="C27" i="1"/>
  <c r="C26" i="1"/>
  <c r="E1" i="3"/>
  <c r="E1" i="18"/>
  <c r="E1" i="16"/>
  <c r="E1" i="15"/>
  <c r="E1" i="14"/>
  <c r="E1" i="13"/>
  <c r="E1" i="17"/>
  <c r="E1" i="12"/>
  <c r="E1" i="11"/>
  <c r="E1" i="10"/>
  <c r="E1" i="9"/>
  <c r="E1" i="8"/>
  <c r="E1" i="7"/>
  <c r="E1" i="6"/>
  <c r="E1" i="5"/>
  <c r="E1" i="4"/>
  <c r="E1" i="2"/>
  <c r="B26" i="21"/>
  <c r="C26" i="21" s="1"/>
  <c r="B9" i="21"/>
  <c r="C29" i="2"/>
  <c r="C85" i="3"/>
  <c r="C70" i="3"/>
  <c r="C33" i="17"/>
  <c r="C32" i="17" s="1"/>
  <c r="C76" i="3"/>
  <c r="C75" i="3" s="1"/>
  <c r="C57" i="3"/>
  <c r="C27" i="3"/>
  <c r="C8" i="3"/>
  <c r="C5" i="3"/>
  <c r="C3" i="3"/>
  <c r="C56" i="18"/>
  <c r="C37" i="18"/>
  <c r="C25" i="18"/>
  <c r="C23" i="18"/>
  <c r="C20" i="18"/>
  <c r="C14" i="18"/>
  <c r="C3" i="18"/>
  <c r="C127" i="16"/>
  <c r="C119" i="16" s="1"/>
  <c r="C125" i="16"/>
  <c r="C120" i="16"/>
  <c r="C85" i="16"/>
  <c r="C83" i="16"/>
  <c r="C78" i="16"/>
  <c r="C55" i="16"/>
  <c r="C48" i="16" s="1"/>
  <c r="C49" i="16"/>
  <c r="C29" i="16"/>
  <c r="C25" i="16"/>
  <c r="C22" i="16"/>
  <c r="C19" i="16"/>
  <c r="C13" i="16"/>
  <c r="C3" i="16"/>
  <c r="C10" i="15"/>
  <c r="C7" i="15"/>
  <c r="C3" i="15"/>
  <c r="C27" i="14"/>
  <c r="C25" i="14"/>
  <c r="C22" i="14"/>
  <c r="C13" i="14"/>
  <c r="C3" i="14"/>
  <c r="C24" i="13"/>
  <c r="C22" i="13"/>
  <c r="C19" i="13"/>
  <c r="C12" i="13"/>
  <c r="C2" i="13" s="1"/>
  <c r="D19" i="1" s="1"/>
  <c r="E19" i="1" s="1"/>
  <c r="C3" i="13"/>
  <c r="C25" i="17"/>
  <c r="C22" i="17"/>
  <c r="C19" i="17"/>
  <c r="C13" i="17"/>
  <c r="C3" i="17"/>
  <c r="C59" i="12"/>
  <c r="C52" i="12"/>
  <c r="C35" i="12"/>
  <c r="C27" i="12"/>
  <c r="C24" i="12"/>
  <c r="C21" i="12"/>
  <c r="C15" i="12"/>
  <c r="C3" i="12"/>
  <c r="C132" i="11"/>
  <c r="C123" i="11"/>
  <c r="C81" i="11"/>
  <c r="C64" i="11"/>
  <c r="C32" i="11"/>
  <c r="C42" i="11"/>
  <c r="C26" i="11"/>
  <c r="C23" i="11"/>
  <c r="C17" i="11"/>
  <c r="C3" i="11"/>
  <c r="C27" i="10"/>
  <c r="C25" i="10"/>
  <c r="C22" i="10"/>
  <c r="C3" i="10"/>
  <c r="C23" i="9"/>
  <c r="C2" i="9" s="1"/>
  <c r="D14" i="1" s="1"/>
  <c r="E14" i="1" s="1"/>
  <c r="C20" i="9"/>
  <c r="C17" i="9"/>
  <c r="C11" i="9"/>
  <c r="C3" i="9"/>
  <c r="C26" i="8"/>
  <c r="C23" i="8"/>
  <c r="C21" i="8"/>
  <c r="C18" i="8"/>
  <c r="C12" i="8"/>
  <c r="C2" i="8" s="1"/>
  <c r="D13" i="1" s="1"/>
  <c r="E13" i="1" s="1"/>
  <c r="C3" i="8"/>
  <c r="C38" i="7"/>
  <c r="C36" i="7"/>
  <c r="C32" i="7"/>
  <c r="C25" i="7"/>
  <c r="C21" i="7"/>
  <c r="C18" i="7"/>
  <c r="C12" i="7"/>
  <c r="C3" i="7"/>
  <c r="C21" i="6"/>
  <c r="C18" i="6"/>
  <c r="C12" i="6"/>
  <c r="C3" i="6"/>
  <c r="C36" i="5"/>
  <c r="C33" i="5"/>
  <c r="C31" i="5"/>
  <c r="C24" i="5"/>
  <c r="C21" i="5"/>
  <c r="C12" i="5"/>
  <c r="C3" i="5"/>
  <c r="C22" i="4"/>
  <c r="C19" i="4"/>
  <c r="C12" i="4"/>
  <c r="C3" i="4"/>
  <c r="C79" i="2"/>
  <c r="C72" i="2"/>
  <c r="C71" i="2" s="1"/>
  <c r="C70" i="2" s="1"/>
  <c r="C45" i="2"/>
  <c r="C90" i="2"/>
  <c r="C87" i="2"/>
  <c r="C85" i="2"/>
  <c r="C83" i="2"/>
  <c r="C64" i="2"/>
  <c r="C63" i="2" s="1"/>
  <c r="C58" i="2"/>
  <c r="C56" i="2"/>
  <c r="C51" i="2"/>
  <c r="C47" i="2"/>
  <c r="C39" i="2"/>
  <c r="C35" i="2"/>
  <c r="C2" i="6" l="1"/>
  <c r="D11" i="1" s="1"/>
  <c r="E11" i="1" s="1"/>
  <c r="C55" i="2"/>
  <c r="C54" i="2" s="1"/>
  <c r="C2" i="5"/>
  <c r="D10" i="1" s="1"/>
  <c r="E10" i="1" s="1"/>
  <c r="C2" i="14"/>
  <c r="D20" i="1" s="1"/>
  <c r="E20" i="1" s="1"/>
  <c r="C24" i="16"/>
  <c r="C2" i="3"/>
  <c r="D24" i="1" s="1"/>
  <c r="E24" i="1" s="1"/>
  <c r="C2" i="18"/>
  <c r="D23" i="1" s="1"/>
  <c r="E23" i="1" s="1"/>
  <c r="C77" i="16"/>
  <c r="C2" i="16" s="1"/>
  <c r="D22" i="1" s="1"/>
  <c r="E22" i="1" s="1"/>
  <c r="C2" i="15"/>
  <c r="D21" i="1" s="1"/>
  <c r="E21" i="1" s="1"/>
  <c r="C2" i="17"/>
  <c r="D18" i="1" s="1"/>
  <c r="E18" i="1" s="1"/>
  <c r="C2" i="12"/>
  <c r="D17" i="1" s="1"/>
  <c r="E17" i="1" s="1"/>
  <c r="C31" i="11"/>
  <c r="C2" i="11" s="1"/>
  <c r="D16" i="1" s="1"/>
  <c r="E16" i="1" s="1"/>
  <c r="C2" i="10"/>
  <c r="D15" i="1" s="1"/>
  <c r="E15" i="1" s="1"/>
  <c r="C2" i="7"/>
  <c r="D12" i="1" s="1"/>
  <c r="E12" i="1" s="1"/>
  <c r="C2" i="4"/>
  <c r="D9" i="1" s="1"/>
  <c r="E9" i="1" s="1"/>
  <c r="C78" i="2"/>
  <c r="C77" i="2" s="1"/>
  <c r="C44" i="2"/>
  <c r="C28" i="2"/>
  <c r="B27" i="21"/>
  <c r="B12" i="21"/>
  <c r="B10" i="21"/>
  <c r="B11" i="21"/>
  <c r="C9" i="21"/>
  <c r="D27" i="1" l="1"/>
  <c r="E27" i="1" s="1"/>
  <c r="E27" i="21" s="1"/>
  <c r="D28" i="1"/>
  <c r="E28" i="1" s="1"/>
  <c r="C27" i="2"/>
  <c r="C26" i="2" s="1"/>
  <c r="C2" i="2" s="1"/>
  <c r="D8" i="1" s="1"/>
  <c r="D26" i="1" s="1"/>
  <c r="E26" i="1" s="1"/>
  <c r="E26" i="21" s="1"/>
  <c r="E11" i="21"/>
  <c r="C11" i="21"/>
  <c r="D11" i="21"/>
  <c r="D10" i="21"/>
  <c r="E10" i="21"/>
  <c r="C10" i="21"/>
  <c r="D12" i="21"/>
  <c r="C12" i="21"/>
  <c r="E12" i="21"/>
  <c r="B13" i="21"/>
  <c r="B28" i="21"/>
  <c r="C27" i="21"/>
  <c r="D26" i="21" l="1"/>
  <c r="D27" i="21"/>
  <c r="D9" i="21"/>
  <c r="E8" i="1"/>
  <c r="E9" i="21" s="1"/>
  <c r="C13" i="21"/>
  <c r="B14" i="21"/>
  <c r="D13" i="21"/>
  <c r="E13" i="21"/>
  <c r="E28" i="21"/>
  <c r="C28" i="21"/>
  <c r="D28" i="21"/>
  <c r="C14" i="21" l="1"/>
  <c r="B15" i="21"/>
  <c r="D14" i="21"/>
  <c r="E14" i="21"/>
  <c r="C15" i="21" l="1"/>
  <c r="B16" i="21"/>
  <c r="D15" i="21"/>
  <c r="E15" i="21"/>
  <c r="E16" i="21" l="1"/>
  <c r="B17" i="21"/>
  <c r="C16" i="21"/>
  <c r="D16" i="21"/>
  <c r="E17" i="21" l="1"/>
  <c r="B18" i="21"/>
  <c r="C17" i="21"/>
  <c r="D17" i="21"/>
  <c r="B19" i="21" l="1"/>
  <c r="E18" i="21"/>
  <c r="C18" i="21"/>
  <c r="D18" i="21"/>
  <c r="C19" i="21" l="1"/>
  <c r="B20" i="21"/>
  <c r="D19" i="21"/>
  <c r="E19" i="21"/>
  <c r="D20" i="21" l="1"/>
  <c r="E20" i="21"/>
  <c r="C20" i="21"/>
  <c r="B21" i="21"/>
  <c r="B22" i="21" l="1"/>
  <c r="C21" i="21"/>
  <c r="E21" i="21"/>
  <c r="D21" i="21"/>
  <c r="C22" i="21" l="1"/>
  <c r="E22" i="21"/>
  <c r="D22" i="21"/>
  <c r="B23" i="21"/>
  <c r="E23" i="21" l="1"/>
  <c r="B24" i="21"/>
  <c r="C23" i="21"/>
  <c r="D23" i="21"/>
  <c r="B25" i="21" l="1"/>
  <c r="E24" i="21"/>
  <c r="D24" i="21"/>
  <c r="C24" i="21"/>
  <c r="D25" i="21" l="1"/>
  <c r="E25" i="21"/>
  <c r="C25" i="21"/>
</calcChain>
</file>

<file path=xl/sharedStrings.xml><?xml version="1.0" encoding="utf-8"?>
<sst xmlns="http://schemas.openxmlformats.org/spreadsheetml/2006/main" count="1944" uniqueCount="1280">
  <si>
    <t>Кабинеты</t>
  </si>
  <si>
    <t>Кабинет начальных классов</t>
  </si>
  <si>
    <t>Кабинет русского языка и литературы</t>
  </si>
  <si>
    <t>Кабинет иностранного языка</t>
  </si>
  <si>
    <t>Кабинет истории и обществознания</t>
  </si>
  <si>
    <t>Кабинет географии</t>
  </si>
  <si>
    <t>Кабинет изобразительного искусства</t>
  </si>
  <si>
    <t>Кабинет музыки</t>
  </si>
  <si>
    <t>Кабинет физики</t>
  </si>
  <si>
    <t>Кабинет химии</t>
  </si>
  <si>
    <t>Кабинет биологии и экологии</t>
  </si>
  <si>
    <t>Кабинет астрономии</t>
  </si>
  <si>
    <t>Кабинет математики</t>
  </si>
  <si>
    <t>Кабинет информатики</t>
  </si>
  <si>
    <t>Кабинет технологии</t>
  </si>
  <si>
    <t>Кабинет основы безопасности жизнедеятельности</t>
  </si>
  <si>
    <t>Спортивный комплекс</t>
  </si>
  <si>
    <t>Подраздел 7. Спортивный комплекс</t>
  </si>
  <si>
    <t>Часть 1. Раздевальные</t>
  </si>
  <si>
    <t>1.7.1.</t>
  </si>
  <si>
    <t>Система хранения вещей обучающихся со скамьей в комплекте/Система хранения и сушка вещей обучающихся со скамьей в комплекте</t>
  </si>
  <si>
    <t>Часть 2. Универсальный спортивный зал</t>
  </si>
  <si>
    <t>1.7.2.</t>
  </si>
  <si>
    <t>Табло электронное игровое (для волейбола, баскетбола, футбола, гандбола) с защитным экраном</t>
  </si>
  <si>
    <t>1.7.3.</t>
  </si>
  <si>
    <t>Стеллаж для инвентаря</t>
  </si>
  <si>
    <t>Спортивные игры</t>
  </si>
  <si>
    <t>1.7.4.</t>
  </si>
  <si>
    <t>Стойки волейбольные с волейбольной сеткой</t>
  </si>
  <si>
    <t>1.7.5.</t>
  </si>
  <si>
    <t>Ворота для мини-футбола/гандбола пристенные с креплением к стене (комплект из 2-х ворот с сетками)</t>
  </si>
  <si>
    <t>1.7.6.</t>
  </si>
  <si>
    <t>Защитная сетка на окна</t>
  </si>
  <si>
    <t>1.7.7.</t>
  </si>
  <si>
    <t>Кольцо баскетбольное</t>
  </si>
  <si>
    <t>1.7.8.</t>
  </si>
  <si>
    <t>Сетка баскетбольная</t>
  </si>
  <si>
    <t>1.7.9.</t>
  </si>
  <si>
    <t>Ферма для щита баскетбольного</t>
  </si>
  <si>
    <t>1.7.10.</t>
  </si>
  <si>
    <t>Щит баскетбольный</t>
  </si>
  <si>
    <t>1.7.11.</t>
  </si>
  <si>
    <t>Мяч баскетбольный</t>
  </si>
  <si>
    <t>1.7.12.</t>
  </si>
  <si>
    <t>Мяч футбольный</t>
  </si>
  <si>
    <t>1.7.13.</t>
  </si>
  <si>
    <t>Мяч волейбольный</t>
  </si>
  <si>
    <t>1.7.14.</t>
  </si>
  <si>
    <t>Насос для накачивания мячей</t>
  </si>
  <si>
    <t>1.7.15.</t>
  </si>
  <si>
    <t>Жилетка игровая</t>
  </si>
  <si>
    <t>1.7.16.</t>
  </si>
  <si>
    <t>Щитки футбольные</t>
  </si>
  <si>
    <t>1.7.17.</t>
  </si>
  <si>
    <t>Перчатки вратарские</t>
  </si>
  <si>
    <t>1.7.18.</t>
  </si>
  <si>
    <t>Свисток</t>
  </si>
  <si>
    <t>1.7.19.</t>
  </si>
  <si>
    <t>Секундомер</t>
  </si>
  <si>
    <t>1.7.20.</t>
  </si>
  <si>
    <t>Система для перевозки и хранения мячей</t>
  </si>
  <si>
    <t>1.7.21.</t>
  </si>
  <si>
    <t>Конус с втулкой, палкой и флажком</t>
  </si>
  <si>
    <t>Общефизическая подготовка</t>
  </si>
  <si>
    <t>1.7.23.</t>
  </si>
  <si>
    <t>Скамейка гимнастическая универсальная</t>
  </si>
  <si>
    <t>1.7.24.</t>
  </si>
  <si>
    <t>Мат гимнастический прямой</t>
  </si>
  <si>
    <t>1.7.25.</t>
  </si>
  <si>
    <t>Мост гимнастический подкидной</t>
  </si>
  <si>
    <t>1.7.26.</t>
  </si>
  <si>
    <t>Бревно гимнастическое напольное постоянной высоты</t>
  </si>
  <si>
    <t>1.7.27.</t>
  </si>
  <si>
    <t>Бревно гимнастическое тренировочное</t>
  </si>
  <si>
    <t>1.7.28.</t>
  </si>
  <si>
    <t>Стенка гимнастическая</t>
  </si>
  <si>
    <t>1.7.29.</t>
  </si>
  <si>
    <t>Перекладина гимнастическая пристенная/Перекладина гимнастическая универсальная (турник)</t>
  </si>
  <si>
    <t>1.7.30.</t>
  </si>
  <si>
    <t>Перекладина навесная универсальная</t>
  </si>
  <si>
    <t>1.7.31.</t>
  </si>
  <si>
    <t>Брусья навесные для гимнастической стенки</t>
  </si>
  <si>
    <t>1.7.32.</t>
  </si>
  <si>
    <t>Брусья гимнастические параллельные</t>
  </si>
  <si>
    <t>1.7.33.</t>
  </si>
  <si>
    <t>Брусья гимнастические разновысокие</t>
  </si>
  <si>
    <t>1.7.34.</t>
  </si>
  <si>
    <t>Кольца гимнастические</t>
  </si>
  <si>
    <t>1.7.35.</t>
  </si>
  <si>
    <t>Козел гимнастический</t>
  </si>
  <si>
    <t>1.7.36.</t>
  </si>
  <si>
    <t>Конь гимнастический (с ручками) маховый</t>
  </si>
  <si>
    <t>1.7.37.</t>
  </si>
  <si>
    <t>Конь гимнастический прыжковый переменной высоты</t>
  </si>
  <si>
    <t>1.7.38.</t>
  </si>
  <si>
    <t>Тумба прыжковая атлетическая</t>
  </si>
  <si>
    <t>1.7.39.</t>
  </si>
  <si>
    <t>Доска навесная для гимнастической стенки</t>
  </si>
  <si>
    <t>1.7.40.</t>
  </si>
  <si>
    <t>Тренажер навесной</t>
  </si>
  <si>
    <t>1.7.41.</t>
  </si>
  <si>
    <t>Комплект для групповых занятий (с подвижным стеллажом)</t>
  </si>
  <si>
    <t>1.7.42.</t>
  </si>
  <si>
    <t>Консоль пристенная для канатов и шестов</t>
  </si>
  <si>
    <t>1.7.43.</t>
  </si>
  <si>
    <t>Канат для лазания</t>
  </si>
  <si>
    <t>1.7.44.</t>
  </si>
  <si>
    <t>Скакалка</t>
  </si>
  <si>
    <t>1.7.45.</t>
  </si>
  <si>
    <t>Мяч набивной (медбол)</t>
  </si>
  <si>
    <t>1.7.46.</t>
  </si>
  <si>
    <t>Степ платформа</t>
  </si>
  <si>
    <t>1.7.47.</t>
  </si>
  <si>
    <t>Снаряд для функционального тренинга</t>
  </si>
  <si>
    <t>1.7.48.</t>
  </si>
  <si>
    <t>Дуги для подлезания</t>
  </si>
  <si>
    <t>1.7.49.</t>
  </si>
  <si>
    <t>Коврик гимнастический</t>
  </si>
  <si>
    <t>1.7.50.</t>
  </si>
  <si>
    <t>Палка гимнастическая утяжеленная (бодибар)</t>
  </si>
  <si>
    <t>1.7.51.</t>
  </si>
  <si>
    <t>Стойка для бодибаров</t>
  </si>
  <si>
    <t>Легкая атлетика</t>
  </si>
  <si>
    <t>1.7.54.</t>
  </si>
  <si>
    <t>Стойки для прыжков в высоту</t>
  </si>
  <si>
    <t>1.7.55.</t>
  </si>
  <si>
    <t>Планка для прыжков в высоту</t>
  </si>
  <si>
    <t>1.7.56.</t>
  </si>
  <si>
    <t>Измеритель высоты установки планки для прыжков в высоту</t>
  </si>
  <si>
    <t>1.7.57.</t>
  </si>
  <si>
    <t>Дорожка гимнастическая</t>
  </si>
  <si>
    <t>1.7.58.</t>
  </si>
  <si>
    <t>Дорожка для прыжков в длину</t>
  </si>
  <si>
    <t>1.7.59.</t>
  </si>
  <si>
    <t>Мяч для метания</t>
  </si>
  <si>
    <t>1.7.60.</t>
  </si>
  <si>
    <t>Щит для метания в цель навесной</t>
  </si>
  <si>
    <t>1.7.61.</t>
  </si>
  <si>
    <t>Барьер легкоатлетический регулируемый, юношеский</t>
  </si>
  <si>
    <t>1.7.62.</t>
  </si>
  <si>
    <t>Палочка эстафетная</t>
  </si>
  <si>
    <t>1.7.63.</t>
  </si>
  <si>
    <t>Комплект гантелей</t>
  </si>
  <si>
    <t>1.7.64.</t>
  </si>
  <si>
    <t>Комплект гирь</t>
  </si>
  <si>
    <t>1.7.65.</t>
  </si>
  <si>
    <t>Нагрудные номера</t>
  </si>
  <si>
    <t>Подвижные игры и спортмероприятия</t>
  </si>
  <si>
    <t>1.7.66.</t>
  </si>
  <si>
    <t>Набор для подвижных игр (в сумке)</t>
  </si>
  <si>
    <t>1.7.67.</t>
  </si>
  <si>
    <t>Комплект для проведения спортмероприятий (в бауле)</t>
  </si>
  <si>
    <t>1.7.68.</t>
  </si>
  <si>
    <t>Комплект судейский (в сумке)</t>
  </si>
  <si>
    <t>1.7.69.</t>
  </si>
  <si>
    <t>Музыкальный центр</t>
  </si>
  <si>
    <t>Часть 3. Кабинет учителя физической культуры</t>
  </si>
  <si>
    <t>Специализированная мебель и системы хранения</t>
  </si>
  <si>
    <t>1.7.70.</t>
  </si>
  <si>
    <t>1.7.71.</t>
  </si>
  <si>
    <t>1.7.72.</t>
  </si>
  <si>
    <t>Шкаф для одежды</t>
  </si>
  <si>
    <t>1.7.73.</t>
  </si>
  <si>
    <t>Доска пробковая/Доска магнитно-маркерная</t>
  </si>
  <si>
    <t>Технические средства</t>
  </si>
  <si>
    <t>1.7.74.</t>
  </si>
  <si>
    <t>1.7.75.</t>
  </si>
  <si>
    <t>Многофункциональное устройство/принтер</t>
  </si>
  <si>
    <t>Часть 4. Снарядная</t>
  </si>
  <si>
    <t>Стол для настольного тенниса передвижной для помещений</t>
  </si>
  <si>
    <t>1.7.82.</t>
  </si>
  <si>
    <t>Комплект для настольного тенниса</t>
  </si>
  <si>
    <t>1.7.83.</t>
  </si>
  <si>
    <t>Стойки для бадминтона</t>
  </si>
  <si>
    <t>1.7.84.</t>
  </si>
  <si>
    <t>Набор для бадминтона (в чехле)</t>
  </si>
  <si>
    <t>1.7.85.</t>
  </si>
  <si>
    <t>Тележка для перевозки матов</t>
  </si>
  <si>
    <t>1.7.86.</t>
  </si>
  <si>
    <t>Мат гимнастический складной</t>
  </si>
  <si>
    <t>1.7.87.</t>
  </si>
  <si>
    <t>Комплект поливалентных матов и модулей</t>
  </si>
  <si>
    <t>1.7.88.</t>
  </si>
  <si>
    <t>Обруч гимнастический</t>
  </si>
  <si>
    <t>1.7.89.</t>
  </si>
  <si>
    <t>Упоры для отжиманий</t>
  </si>
  <si>
    <t>1.7.90.</t>
  </si>
  <si>
    <t>Канат для перетягивания</t>
  </si>
  <si>
    <t>1.7.91.</t>
  </si>
  <si>
    <t>Граната спортивная для метания</t>
  </si>
  <si>
    <t>1.7.92.</t>
  </si>
  <si>
    <t>Пьедестал разборный</t>
  </si>
  <si>
    <t>1.7.93.</t>
  </si>
  <si>
    <t>Аптечка универсальная для оказания первой медицинской помощи (в соответствии с приказом N 822н)</t>
  </si>
  <si>
    <t>1.7.94.</t>
  </si>
  <si>
    <t>Часы с пульсометром и шагометром</t>
  </si>
  <si>
    <t>1.7.95.</t>
  </si>
  <si>
    <t>Грабли для песка</t>
  </si>
  <si>
    <t>1.7.96.</t>
  </si>
  <si>
    <t>Рулетка</t>
  </si>
  <si>
    <t>1.7.97.</t>
  </si>
  <si>
    <t>1.7.98.</t>
  </si>
  <si>
    <t>Шкаф-локер для инвентаря</t>
  </si>
  <si>
    <t>1.7.99.</t>
  </si>
  <si>
    <t>Набор для игры в шахматы</t>
  </si>
  <si>
    <t>1.7.100.</t>
  </si>
  <si>
    <t>Набор для игры в шашки</t>
  </si>
  <si>
    <t>1.7.101.</t>
  </si>
  <si>
    <t>Шахматные часы</t>
  </si>
  <si>
    <t>Итог по ООП ООО</t>
  </si>
  <si>
    <t>Итог по ООП НОО</t>
  </si>
  <si>
    <t>Итог по ООП СОО</t>
  </si>
  <si>
    <t>Показатель</t>
  </si>
  <si>
    <t>Балл</t>
  </si>
  <si>
    <t>№</t>
  </si>
  <si>
    <t>Подраздел 1. Кабинет начальных классов</t>
  </si>
  <si>
    <t>2.1.1.</t>
  </si>
  <si>
    <t>Дидактические и наглядные пособия (по предметным областям), в том числе с наглядно-тестовыми комплексами</t>
  </si>
  <si>
    <t>2.1.2.</t>
  </si>
  <si>
    <t>2.1.3.</t>
  </si>
  <si>
    <t>Стул ученический, регулируемый по высоте, для начальных классов</t>
  </si>
  <si>
    <t>2.1.4.</t>
  </si>
  <si>
    <t>Стеллаж демонстрационный</t>
  </si>
  <si>
    <t>Комплекс учебных и наглядных пособий для кабинета начальных классов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</si>
  <si>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</si>
  <si>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</si>
  <si>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</si>
  <si>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2.1.7.</t>
  </si>
  <si>
    <t>Демонстрационные пособия по русскому/родному языку и литературному чтению для начальных классов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</si>
  <si>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</si>
  <si>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</si>
  <si>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</si>
  <si>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</si>
  <si>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</si>
  <si>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</si>
  <si>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</si>
  <si>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</si>
  <si>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</si>
  <si>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</si>
  <si>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</si>
  <si>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</si>
  <si>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</si>
  <si>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</si>
  <si>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</si>
  <si>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Предметы "Литературное чтение". "Литературное чтение на родном языке"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</si>
  <si>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</si>
  <si>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</si>
  <si>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</si>
  <si>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</si>
  <si>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</si>
  <si>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</si>
  <si>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</si>
  <si>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Развивающее пособие по обучению чтению, основам грамоты, развитию речи с базой упражнений</t>
  </si>
  <si>
    <t>Предмет "Иностранный язык"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</si>
  <si>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</si>
  <si>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</si>
  <si>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</si>
  <si>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</si>
  <si>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</si>
  <si>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</si>
  <si>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</si>
  <si>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</si>
  <si>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</si>
  <si>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</si>
  <si>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</si>
  <si>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</si>
  <si>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</si>
  <si>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</si>
  <si>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Предмет "Математика"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</si>
  <si>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</si>
  <si>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</si>
  <si>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</si>
  <si>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</si>
  <si>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</si>
  <si>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</si>
  <si>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</si>
  <si>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</si>
  <si>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</si>
  <si>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</si>
  <si>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</si>
  <si>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</si>
  <si>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Демонстрационные пособия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</si>
  <si>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</si>
  <si>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</si>
  <si>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</si>
  <si>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</si>
  <si>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</si>
  <si>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</si>
  <si>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</si>
  <si>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</si>
  <si>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</si>
  <si>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Предмет "Основы религиозных культур и светской этики"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</si>
  <si>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</si>
  <si>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</si>
  <si>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</si>
  <si>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</si>
  <si>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</si>
  <si>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</si>
  <si>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</si>
  <si>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</si>
  <si>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</si>
  <si>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Предмет "Окружающий мир"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</si>
  <si>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</si>
  <si>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</si>
  <si>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</si>
  <si>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</si>
  <si>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</si>
  <si>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</si>
  <si>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</si>
  <si>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</si>
  <si>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</si>
  <si>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</si>
  <si>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</si>
  <si>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</si>
  <si>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</si>
  <si>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</si>
  <si>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</si>
  <si>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</si>
  <si>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</si>
  <si>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</si>
  <si>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</si>
  <si>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</si>
  <si>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</si>
  <si>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Предмет "Изобразительное искусство"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</si>
  <si>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</si>
  <si>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</si>
  <si>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</si>
  <si>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</si>
  <si>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</si>
  <si>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</si>
  <si>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</si>
  <si>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</si>
  <si>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2.1.51.</t>
  </si>
  <si>
    <t>Изделия русских народных промыслов и декоративно-прикладного искусства</t>
  </si>
  <si>
    <t>Предметная область Технология</t>
  </si>
  <si>
    <t>Предмет "Технология"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</si>
  <si>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</si>
  <si>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</si>
  <si>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</si>
  <si>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</si>
  <si>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</si>
  <si>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</si>
  <si>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</si>
  <si>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</si>
  <si>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</si>
  <si>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2.1.</t>
  </si>
  <si>
    <t>Доска классная/Рельсовая система с классной и интерактивной доской (программное обеспечение, проектор, крепления в комплекте)/интерактивной панелью (программное обеспечение в комплекте)</t>
  </si>
  <si>
    <t>2.2.</t>
  </si>
  <si>
    <t>2.3.</t>
  </si>
  <si>
    <t>2.4.</t>
  </si>
  <si>
    <t>Шкаф для хранения учебных пособий</t>
  </si>
  <si>
    <t>2.5.</t>
  </si>
  <si>
    <t>2.6.</t>
  </si>
  <si>
    <t>Система (устройство) для затемнения окон</t>
  </si>
  <si>
    <t>2.7.</t>
  </si>
  <si>
    <t>Сетевой фильтр</t>
  </si>
  <si>
    <t>2.8.</t>
  </si>
  <si>
    <t>Документ-камера</t>
  </si>
  <si>
    <t>2.9.</t>
  </si>
  <si>
    <t>2.10.</t>
  </si>
  <si>
    <t>Интерактивный программно-аппаратный комплекс мобильный или стационарный (программное обеспечение, проектор, крепление в комплекте)/Рельсовая система с классной и интерактивной доской (программное обеспечение, проектор, крепление в комплекте)/интерактивной панелью (программное обеспечение в комплекте)</t>
  </si>
  <si>
    <t>2.11.</t>
  </si>
  <si>
    <t>Электронные средства обучения</t>
  </si>
  <si>
    <t>2.12.</t>
  </si>
  <si>
    <t>Электронные средства обучения/Интерактивные пособия/Онлайн-курсы (по предметной области)</t>
  </si>
  <si>
    <t>2.13.</t>
  </si>
  <si>
    <t>Комплект учебных видеофильмов (по предметной области)</t>
  </si>
  <si>
    <t>2.14.</t>
  </si>
  <si>
    <t>Словари, справочники, энциклопедия (по предметной области)</t>
  </si>
  <si>
    <t>2.19.</t>
  </si>
  <si>
    <t>2.15.</t>
  </si>
  <si>
    <t>Стол ученический, регулируемый по высоте</t>
  </si>
  <si>
    <t>2.16.</t>
  </si>
  <si>
    <t>Стул ученический поворотный, регулируемый по высоте</t>
  </si>
  <si>
    <t>2.8.1.</t>
  </si>
  <si>
    <t>Речевой аудиокласс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</si>
  <si>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</si>
  <si>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</si>
  <si>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</si>
  <si>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</si>
  <si>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</si>
  <si>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</si>
  <si>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</si>
  <si>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</si>
  <si>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</si>
  <si>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</si>
  <si>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Подраздел 8. Кабинет русского языка и литературы</t>
  </si>
  <si>
    <t>Подраздел 9. Кабинет иностранного языка</t>
  </si>
  <si>
    <t>2.9.1.</t>
  </si>
  <si>
    <t>Программное обеспечение для лингафонного кабинета с возможностью организации сетевого взаимодействия и контроля рабочих мест учащихся учителем и обучения иностранным языкам</t>
  </si>
  <si>
    <t>2.9.2.</t>
  </si>
  <si>
    <t>Наушники с микрофоном</t>
  </si>
  <si>
    <t>2.9.3.</t>
  </si>
  <si>
    <t>Динамики для громкого воспроизведения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</si>
  <si>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</si>
  <si>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</si>
  <si>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</si>
  <si>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</si>
  <si>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</si>
  <si>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</si>
  <si>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</si>
  <si>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</si>
  <si>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</si>
  <si>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</si>
  <si>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</si>
  <si>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2.9.12.</t>
  </si>
  <si>
    <t>2.9.13.</t>
  </si>
  <si>
    <t>Мобильный лингафонный класс</t>
  </si>
  <si>
    <t>2.9.14.</t>
  </si>
  <si>
    <t>Тележка-хранилище ноутбуков/планшетов с системой подзарядки в комплекте с ноутбуками (лицензионное программное обеспечение, образовательный контент и система защиты от вредоносной информации, программное обеспечение с возможностью подготовки к ГИА, программное обеспечение для цифровых лабораторий)/планшетами (лицензионное программное обеспечение, образовательный контент и система защиты от вредоносной информации, программное обеспечение с возможностью подготовки к ГИА, программное обеспечение для цифровых лабораторий)</t>
  </si>
  <si>
    <t>2.9.15.</t>
  </si>
  <si>
    <t>Программное обеспечение для организации сетевого взаимодействия и контроля рабочих мест учащихся с возможностью обучения иностранным языкам</t>
  </si>
  <si>
    <t>2.9.16.</t>
  </si>
  <si>
    <t>Подраздел 10. Кабинет истории и обществознания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</si>
  <si>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</si>
  <si>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</si>
  <si>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</si>
  <si>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</si>
  <si>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</si>
  <si>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</si>
  <si>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</si>
  <si>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</si>
  <si>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</si>
  <si>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</si>
  <si>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Подраздел 11. Кабинет географии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</si>
  <si>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</si>
  <si>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</si>
  <si>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</si>
  <si>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</si>
  <si>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</si>
  <si>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</si>
  <si>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</si>
  <si>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</si>
  <si>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</si>
  <si>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</si>
  <si>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</si>
  <si>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</si>
  <si>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</si>
  <si>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</si>
  <si>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</si>
  <si>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2,11.9.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</si>
  <si>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</si>
  <si>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</si>
  <si>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</si>
  <si>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</si>
  <si>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</si>
  <si>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</si>
  <si>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</si>
  <si>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</si>
  <si>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</si>
  <si>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</si>
  <si>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</si>
  <si>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</si>
  <si>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</si>
  <si>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</si>
  <si>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</si>
  <si>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</si>
  <si>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</si>
  <si>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</si>
  <si>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</si>
  <si>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</si>
  <si>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</si>
  <si>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</si>
  <si>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</si>
  <si>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</si>
  <si>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</si>
  <si>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</si>
  <si>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Подраздел 12. Кабинет изобразительного искусства</t>
  </si>
  <si>
    <t>Подраздел 13. Кабинет музыки</t>
  </si>
  <si>
    <t>2.13.1.</t>
  </si>
  <si>
    <t>Стул ученический с пюпитром и полкой для учебных принадлежностей</t>
  </si>
  <si>
    <t>Демонстрационное оборудование и приборы (музыкальные инструменты)</t>
  </si>
  <si>
    <t>2.13.4.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</si>
  <si>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</si>
  <si>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</si>
  <si>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</si>
  <si>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</si>
  <si>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</si>
  <si>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</si>
  <si>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</si>
  <si>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</si>
  <si>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</si>
  <si>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</si>
  <si>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</si>
  <si>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</si>
  <si>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</si>
  <si>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</si>
  <si>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</si>
  <si>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</si>
  <si>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</si>
  <si>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</si>
  <si>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</si>
  <si>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Трещетка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</si>
  <si>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</si>
  <si>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</si>
  <si>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</si>
  <si>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</si>
  <si>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</si>
  <si>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</si>
  <si>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</si>
  <si>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</si>
  <si>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</si>
  <si>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</si>
  <si>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</si>
  <si>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</si>
  <si>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2.13.28.</t>
  </si>
  <si>
    <t>Комплект портретов отечественных и зарубежных композиторов</t>
  </si>
  <si>
    <t>Подраздел 14. Кабинет физики</t>
  </si>
  <si>
    <t>2.14.1.</t>
  </si>
  <si>
    <t>Стол лабораторный демонстрационный с надстройкой</t>
  </si>
  <si>
    <t>2.14.2.</t>
  </si>
  <si>
    <t>Стол лабораторный демонстрационный с электрическими розетками, автоматами аварийного отключения тока</t>
  </si>
  <si>
    <t>2.14.3.</t>
  </si>
  <si>
    <t>Огнетушитель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</si>
  <si>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</si>
  <si>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</si>
  <si>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</si>
  <si>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</si>
  <si>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</si>
  <si>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</si>
  <si>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</si>
  <si>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</si>
  <si>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</si>
  <si>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</si>
  <si>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</si>
  <si>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</si>
  <si>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Комплект для лабораторного практикума по молекулярной физике и термодинамики</t>
  </si>
  <si>
    <t>2.14.15.</t>
  </si>
  <si>
    <t>Комплект для лабораторного практикума по электричеству (с генератором)</t>
  </si>
  <si>
    <t>2.14.16.</t>
  </si>
  <si>
    <t>2.14.17.</t>
  </si>
  <si>
    <t>Амперметр лабораторный</t>
  </si>
  <si>
    <t>2.14.18.</t>
  </si>
  <si>
    <t>Вольтметр лабораторный</t>
  </si>
  <si>
    <t>2.14.19.</t>
  </si>
  <si>
    <t>Колориметр с набором калориметрических тел</t>
  </si>
  <si>
    <t>2.14.20.</t>
  </si>
  <si>
    <t>Термометр лабораторный</t>
  </si>
  <si>
    <t>Оборудование лаборантской кабинета физики</t>
  </si>
  <si>
    <t>2.14.96.</t>
  </si>
  <si>
    <t>2.14.97.</t>
  </si>
  <si>
    <t>Стол лабораторный моечный</t>
  </si>
  <si>
    <t>2.14.98.</t>
  </si>
  <si>
    <t>Сушильная панель для посуды</t>
  </si>
  <si>
    <t>2.14.99.</t>
  </si>
  <si>
    <t>2.14.100.</t>
  </si>
  <si>
    <t>Шкаф для хранения посуды/приборов</t>
  </si>
  <si>
    <t>2.14.101.</t>
  </si>
  <si>
    <t>Лаборантский стол</t>
  </si>
  <si>
    <t>2.14.102.</t>
  </si>
  <si>
    <t>Стул лабораторный, регулируемый по высоте</t>
  </si>
  <si>
    <t>2.14.103.</t>
  </si>
  <si>
    <t>Система хранения таблиц и плакатов</t>
  </si>
  <si>
    <t>Подраздел 15. Кабинет химии</t>
  </si>
  <si>
    <t>2.15.1.</t>
  </si>
  <si>
    <t>Стол лабораторный демонстрационный (с защитным, химостойким и термостойким покрытием, раковиной, подводкой и отведением воды, сантехникой, электрическими розетками, автоматами аварийного отключения тока)</t>
  </si>
  <si>
    <t>2.15.2.</t>
  </si>
  <si>
    <t>Стол лабораторный демонстрационный с надстройкой (с защитным, химостойким и термостойким покрытием)</t>
  </si>
  <si>
    <t>2.15.3.</t>
  </si>
  <si>
    <t>2.15.4.</t>
  </si>
  <si>
    <t>Оборудование химической лаборатории</t>
  </si>
  <si>
    <t>Специализированная мебель и системы хранения для химической лаборатории</t>
  </si>
  <si>
    <t>Лабораторный островной стол (двухсторонний, с защитным, химостойким и термостойким покрытием, надстольем, с подсветкой и электрическими розетками, подводкой и отведением воды и сантехникой)</t>
  </si>
  <si>
    <t>2.15.9.</t>
  </si>
  <si>
    <t>2.15.10.</t>
  </si>
  <si>
    <t>2.15.11.</t>
  </si>
  <si>
    <t>2.15.12.</t>
  </si>
  <si>
    <t>2.15.13.</t>
  </si>
  <si>
    <t>2.15.14.</t>
  </si>
  <si>
    <t>Шкаф вытяжной панорамный</t>
  </si>
  <si>
    <t>2.15.15.</t>
  </si>
  <si>
    <t>2.15.16.</t>
  </si>
  <si>
    <t>Демонстрационное оборудование и приборы для кабинета и лаборатории</t>
  </si>
  <si>
    <t>2.15.17.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</si>
  <si>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</si>
  <si>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</si>
  <si>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</si>
  <si>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</si>
  <si>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</si>
  <si>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</si>
  <si>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</si>
  <si>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</si>
  <si>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</si>
  <si>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</si>
  <si>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</si>
  <si>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</si>
  <si>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</si>
  <si>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</si>
  <si>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</si>
  <si>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</si>
  <si>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</si>
  <si>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</si>
  <si>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</si>
  <si>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</si>
  <si>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Набор для электролиза демонстрационный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</si>
  <si>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</si>
  <si>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</si>
  <si>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</si>
  <si>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</si>
  <si>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</si>
  <si>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</si>
  <si>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</si>
  <si>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</si>
  <si>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</si>
  <si>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</si>
  <si>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</si>
  <si>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</si>
  <si>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</si>
  <si>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</si>
  <si>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</si>
  <si>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</si>
  <si>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</si>
  <si>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</si>
  <si>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</si>
  <si>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</si>
  <si>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</si>
  <si>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2.15.39.</t>
  </si>
  <si>
    <t>Цифровая лаборатория по химии для ученика</t>
  </si>
  <si>
    <t>2.15.40.</t>
  </si>
  <si>
    <t>Прибор для получения галоидоалканов и сложных эфиров лабораторный</t>
  </si>
  <si>
    <t>2.15.41.</t>
  </si>
  <si>
    <t>Колбонагреватель</t>
  </si>
  <si>
    <t>2.15.42.</t>
  </si>
  <si>
    <t>Электроплитка</t>
  </si>
  <si>
    <t>2.15.43.</t>
  </si>
  <si>
    <t>Баня комбинированная лабораторная</t>
  </si>
  <si>
    <t>2.15.44.</t>
  </si>
  <si>
    <t>Весы для сыпучих материалов</t>
  </si>
  <si>
    <t>2.15.45.</t>
  </si>
  <si>
    <t>2.15.46.</t>
  </si>
  <si>
    <t>Спиртовка лабораторная</t>
  </si>
  <si>
    <t>2.15.47.</t>
  </si>
  <si>
    <t>Магнитная мешалка</t>
  </si>
  <si>
    <t>2.15.48.</t>
  </si>
  <si>
    <t>Микроскоп цифровой с руководством пользователя и пособием для учащихся</t>
  </si>
  <si>
    <t>2.15.49.</t>
  </si>
  <si>
    <t>Набор для чистки оптики</t>
  </si>
  <si>
    <t>2.15.50.</t>
  </si>
  <si>
    <t>Набор посуды для реактивов</t>
  </si>
  <si>
    <t>2.15.51.</t>
  </si>
  <si>
    <t>Набор посуды и принадлежностей для работы с малыми количествами веществ</t>
  </si>
  <si>
    <t>2.15.52.</t>
  </si>
  <si>
    <t>Набор принадлежностей для монтажа простейших приборов по химии</t>
  </si>
  <si>
    <t>2.15.53.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</si>
  <si>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</si>
  <si>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</si>
  <si>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Комплект колб демонстрационных</t>
  </si>
  <si>
    <t>2.15.57.</t>
  </si>
  <si>
    <t>Набор пробок резиновых</t>
  </si>
  <si>
    <t>2.15.58.</t>
  </si>
  <si>
    <t>Переход стеклянный</t>
  </si>
  <si>
    <t>2.15.59.</t>
  </si>
  <si>
    <t>Пробирка Вюрца</t>
  </si>
  <si>
    <t>2.15.60.</t>
  </si>
  <si>
    <t>Пробирка двухколенная</t>
  </si>
  <si>
    <t>2.15.61.</t>
  </si>
  <si>
    <t>Соединитель стеклянный</t>
  </si>
  <si>
    <t>2.15.62.</t>
  </si>
  <si>
    <t>Зажим винтовой</t>
  </si>
  <si>
    <t>2.15.63.</t>
  </si>
  <si>
    <t>Зажим Мора</t>
  </si>
  <si>
    <t>2.15.64.</t>
  </si>
  <si>
    <t>Шланг силиконовый</t>
  </si>
  <si>
    <t>2.15.65.</t>
  </si>
  <si>
    <t>Комплект стеклянной посуды на шлифах демонстрационный</t>
  </si>
  <si>
    <t>2.15.66.</t>
  </si>
  <si>
    <t>Дозирующее устройство (механическое)</t>
  </si>
  <si>
    <t>2.15.67.</t>
  </si>
  <si>
    <t>Комплект изделий из керамики, фарфора и фаянса</t>
  </si>
  <si>
    <t>2.15.68.</t>
  </si>
  <si>
    <t>Комплект ложек фарфоровых</t>
  </si>
  <si>
    <t>2.15.69.</t>
  </si>
  <si>
    <t>Комплект мерных колб малого объема</t>
  </si>
  <si>
    <t>2.15.70.</t>
  </si>
  <si>
    <t>Комплект мерных колб</t>
  </si>
  <si>
    <t>2.15.71.</t>
  </si>
  <si>
    <t>Комплект мерных цилиндров пластиковых</t>
  </si>
  <si>
    <t>2.15.72.</t>
  </si>
  <si>
    <t>Комплект мерных цилиндров стеклянных</t>
  </si>
  <si>
    <t>2.15.73.</t>
  </si>
  <si>
    <t>Комплект воронок стеклянных</t>
  </si>
  <si>
    <t>2.15.74.</t>
  </si>
  <si>
    <t>Комплект пипеток</t>
  </si>
  <si>
    <t>2.15.75.</t>
  </si>
  <si>
    <t>Комплект стаканов пластиковых/стеклянных</t>
  </si>
  <si>
    <t>2.15.76.</t>
  </si>
  <si>
    <t>Комплект стаканов химических мерных</t>
  </si>
  <si>
    <t>2.15.77.</t>
  </si>
  <si>
    <t>Комплект стаканчиков для взвешивания</t>
  </si>
  <si>
    <t>2.15.78.</t>
  </si>
  <si>
    <t>Комплект ступок с пестиками</t>
  </si>
  <si>
    <t>2.15.79.</t>
  </si>
  <si>
    <t>Набор шпателей</t>
  </si>
  <si>
    <t>2.15.80.</t>
  </si>
  <si>
    <t>Набор пинцетов</t>
  </si>
  <si>
    <t>2.15.81.</t>
  </si>
  <si>
    <t>Набор чашек Петри</t>
  </si>
  <si>
    <t>2.15.82.</t>
  </si>
  <si>
    <t>Трубка стеклянная</t>
  </si>
  <si>
    <t>2.15.83.</t>
  </si>
  <si>
    <t>Эксикатор</t>
  </si>
  <si>
    <t>2.15.84.</t>
  </si>
  <si>
    <t>Чаша кристаллизационная</t>
  </si>
  <si>
    <t>2.15.85.</t>
  </si>
  <si>
    <t>Щипцы тигельные</t>
  </si>
  <si>
    <t>2.15.86.</t>
  </si>
  <si>
    <t>Бюретка</t>
  </si>
  <si>
    <t>2.15.87.</t>
  </si>
  <si>
    <t>Пробирка</t>
  </si>
  <si>
    <t>2.15.88.</t>
  </si>
  <si>
    <t>Банка под реактивы полиэтиленовая</t>
  </si>
  <si>
    <t>2.15.89.</t>
  </si>
  <si>
    <t>Банка под реактивы стеклянная из темного стекла с притертой пробкой</t>
  </si>
  <si>
    <t>2.15.90.</t>
  </si>
  <si>
    <t>Набор склянок для растворов реактивов</t>
  </si>
  <si>
    <t>2.15.91.</t>
  </si>
  <si>
    <t>Палочка стеклянная</t>
  </si>
  <si>
    <t>2.15.92.</t>
  </si>
  <si>
    <t>Штатив для пробирок</t>
  </si>
  <si>
    <t>2.15.93.</t>
  </si>
  <si>
    <t>Комплект ершей для мытья лабораторной посуды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</si>
  <si>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</si>
  <si>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</si>
  <si>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</si>
  <si>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</si>
  <si>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</si>
  <si>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</si>
  <si>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Комплект моделей кристаллических решеток</t>
  </si>
  <si>
    <t>2.15.106.</t>
  </si>
  <si>
    <t>Модель молекулы белка</t>
  </si>
  <si>
    <t>2.15.107.</t>
  </si>
  <si>
    <t>Набор для моделирования строения неорганических веществ</t>
  </si>
  <si>
    <t>2.15.108.</t>
  </si>
  <si>
    <t>Набор для моделирования строения органических веществ</t>
  </si>
  <si>
    <t>2.15.109.</t>
  </si>
  <si>
    <t>Набор для моделирования строения атомов и молекул</t>
  </si>
  <si>
    <t>2.15.110.</t>
  </si>
  <si>
    <t>Набор для моделирования электронного строения атомов</t>
  </si>
  <si>
    <t>2.15.111.</t>
  </si>
  <si>
    <t>Комплект коллекций</t>
  </si>
  <si>
    <t>2.15.112.</t>
  </si>
  <si>
    <t>Комплект химических реактивов</t>
  </si>
  <si>
    <t>2.15.113.</t>
  </si>
  <si>
    <t>Комплект портретов великих химиков</t>
  </si>
  <si>
    <t>2.15.114.</t>
  </si>
  <si>
    <t>Пособия наглядной экспозиции</t>
  </si>
  <si>
    <t>2.15.115.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</si>
  <si>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</si>
  <si>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</si>
  <si>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2.15.116.</t>
  </si>
  <si>
    <t>2.15.117.</t>
  </si>
  <si>
    <t>2.15.118.</t>
  </si>
  <si>
    <t>2.15.119.</t>
  </si>
  <si>
    <t>2.15.120.</t>
  </si>
  <si>
    <t>2.15.121.</t>
  </si>
  <si>
    <t>2.15.122.</t>
  </si>
  <si>
    <t>Шкаф для хранения химических реактивов</t>
  </si>
  <si>
    <t>2.15.123.</t>
  </si>
  <si>
    <t>Шкаф для хранения лабораторной посуды/приборов</t>
  </si>
  <si>
    <t>2.15.124.</t>
  </si>
  <si>
    <t>Шкаф вытяжной</t>
  </si>
  <si>
    <t>2.15.125.</t>
  </si>
  <si>
    <t>2.15.126.</t>
  </si>
  <si>
    <t>2.15.127.</t>
  </si>
  <si>
    <t>Электрический аквадистиллятор</t>
  </si>
  <si>
    <t>2.15.128.</t>
  </si>
  <si>
    <t>Шкаф сушильный</t>
  </si>
  <si>
    <t>2.15.129.</t>
  </si>
  <si>
    <t>Резиновые перчатки</t>
  </si>
  <si>
    <t>2.16.1.</t>
  </si>
  <si>
    <t>Стол лабораторный демонстрационный (с раковиной, подводкой и отведением воды, сантехникой, электрическими розетками, автоматами аварийного отключения тока)</t>
  </si>
  <si>
    <t>2.16.2.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</si>
  <si>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</si>
  <si>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</si>
  <si>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</si>
  <si>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</si>
  <si>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</si>
  <si>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</si>
  <si>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</si>
  <si>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</si>
  <si>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</si>
  <si>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</si>
  <si>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</si>
  <si>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</si>
  <si>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</si>
  <si>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Цифровая лаборатория по биологии для учителя</t>
  </si>
  <si>
    <t>2.16.18.</t>
  </si>
  <si>
    <t>2.16.19.</t>
  </si>
  <si>
    <t>Зажим пробирочный</t>
  </si>
  <si>
    <t>2.16.20.</t>
  </si>
  <si>
    <t>Ложка для сжигания веществ</t>
  </si>
  <si>
    <t>2.16.21.</t>
  </si>
  <si>
    <t>2.16.22.</t>
  </si>
  <si>
    <t>2.16.23.</t>
  </si>
  <si>
    <t>Воронка лабораторная</t>
  </si>
  <si>
    <t>2.16.24.</t>
  </si>
  <si>
    <t>Колба коническая/круглодонная</t>
  </si>
  <si>
    <t>2.16.25.</t>
  </si>
  <si>
    <t>2.16.26.</t>
  </si>
  <si>
    <t>Стакан</t>
  </si>
  <si>
    <t>2.16.27.</t>
  </si>
  <si>
    <t>Ступка фарфоровая с пестиком</t>
  </si>
  <si>
    <t>2.16.28.</t>
  </si>
  <si>
    <t>Цилиндр мерный</t>
  </si>
  <si>
    <t>2.16.29.</t>
  </si>
  <si>
    <t>Комплект микропрепаратов по анатомии, ботанике, зоологии, общей биологии</t>
  </si>
  <si>
    <t>2.16.30.</t>
  </si>
  <si>
    <t>Цифровая лаборатория по биологии для ученика</t>
  </si>
  <si>
    <t>2.16.31.</t>
  </si>
  <si>
    <t>Микроскоп школьный с подсветкой</t>
  </si>
  <si>
    <t>2.16.32.</t>
  </si>
  <si>
    <t>Цифровой микроскоп</t>
  </si>
  <si>
    <t>2.16.33.</t>
  </si>
  <si>
    <t>Модели, муляжи, аппликации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</si>
  <si>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</si>
  <si>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</si>
  <si>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</si>
  <si>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</si>
  <si>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</si>
  <si>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</si>
  <si>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</si>
  <si>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</si>
  <si>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</si>
  <si>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</si>
  <si>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демонстрационный</t>
  </si>
  <si>
    <t>Лаборантская для кабинета биологии и экологии</t>
  </si>
  <si>
    <t>2.16.64.</t>
  </si>
  <si>
    <t>2.16.65.</t>
  </si>
  <si>
    <t>2.16.66.</t>
  </si>
  <si>
    <t>2.16.67.</t>
  </si>
  <si>
    <t>2.16.68.</t>
  </si>
  <si>
    <t>2.16.69.</t>
  </si>
  <si>
    <t>Шкаф для хранения влажных препаратов, запирающийся на ключ</t>
  </si>
  <si>
    <t>2.16.70.</t>
  </si>
  <si>
    <t>2.16.71.</t>
  </si>
  <si>
    <t>2.16.72.</t>
  </si>
  <si>
    <t>Стул лабораторный</t>
  </si>
  <si>
    <t>Подраздел 16. Кабинет биологии и экологии</t>
  </si>
  <si>
    <t>2.19.1.</t>
  </si>
  <si>
    <t>2.19.4.</t>
  </si>
  <si>
    <t>Набор прозрачных геометрических тел с сечениями</t>
  </si>
  <si>
    <t>Кабинет видеоконференцсвязи и дистанционного обучения</t>
  </si>
  <si>
    <t>2.12.1.</t>
  </si>
  <si>
    <t>Стол ученический одноместный регулируемый по высоте и углу наклона столешницы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</si>
  <si>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</si>
  <si>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</si>
  <si>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</si>
  <si>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</si>
  <si>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</si>
  <si>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</si>
  <si>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</si>
  <si>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</si>
  <si>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</si>
  <si>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</si>
  <si>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</si>
  <si>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</si>
  <si>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</si>
  <si>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</si>
  <si>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</si>
  <si>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Линейка чертежная</t>
  </si>
  <si>
    <t>Подраздел 19. Кабинет математики</t>
  </si>
  <si>
    <t>2.20.4.</t>
  </si>
  <si>
    <t>Источник бесперебойного питания</t>
  </si>
  <si>
    <t>2.20.5.</t>
  </si>
  <si>
    <t>2.20.6.</t>
  </si>
  <si>
    <t>Пакет программного обеспечения для обучения языкам программирования</t>
  </si>
  <si>
    <t>Мобильный компьютерный класс для основного общего и среднего общего образования</t>
  </si>
  <si>
    <t>2.20.8.</t>
  </si>
  <si>
    <t>Тележка-хранилище ноутбуков/планшетов с системой подзарядки в комплекте с ноутбуками/планшетами (лицензионное программное обеспечение, образовательный контент, система защиты от вредоносной информации, программное обеспечение с возможностью подготовки к ГИА, программное обеспечение для цифровых лабораторий)</t>
  </si>
  <si>
    <t>Подраздел 21. Кабинет видеоконференцсвязи и дистанционного обучения</t>
  </si>
  <si>
    <t>2.21.1.</t>
  </si>
  <si>
    <t>Конференц-стол</t>
  </si>
  <si>
    <t>2.21.2.</t>
  </si>
  <si>
    <t>Стул/кресло к конференц-столу</t>
  </si>
  <si>
    <t>2.21.3.</t>
  </si>
  <si>
    <t>Система (устройство) для затемнения окон (в случае отсутствия в проектно-сметной документации)</t>
  </si>
  <si>
    <t>2.21.4.</t>
  </si>
  <si>
    <t>2.21.5.</t>
  </si>
  <si>
    <t>Система для организации видеоконференцсвязи</t>
  </si>
  <si>
    <t>2.21.6.</t>
  </si>
  <si>
    <t>Веб-камера для фиксации изображения в режиме реального времени для подключения к компьютеру или ноутбуку через USB-порт</t>
  </si>
  <si>
    <t>2.21.7.</t>
  </si>
  <si>
    <t>Жидкокристаллический дисплей</t>
  </si>
  <si>
    <t>2.21.8.</t>
  </si>
  <si>
    <t>Базовый блок-кодер</t>
  </si>
  <si>
    <t>2.21.9.</t>
  </si>
  <si>
    <t>2.21.10.</t>
  </si>
  <si>
    <t>Микрофоны/спикерфоны</t>
  </si>
  <si>
    <t>2.21.11.</t>
  </si>
  <si>
    <t>Программное обеспечение для дистанционного обучения</t>
  </si>
  <si>
    <t>Подраздел 22. Кабинет технологии</t>
  </si>
  <si>
    <t>Часть 1. Домоводство (кройка и шитье)</t>
  </si>
  <si>
    <t>2.22.1.</t>
  </si>
  <si>
    <t>Стол для швейного оборудования</t>
  </si>
  <si>
    <t>2.22.2.</t>
  </si>
  <si>
    <t>Табурет рабочий (винтовой механизм регулировки высоты сиденья)</t>
  </si>
  <si>
    <t>2.22.3.</t>
  </si>
  <si>
    <t>Специальный стол для черчения, выкроек и раскроя больших размеров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</si>
  <si>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</si>
  <si>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</si>
  <si>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</si>
  <si>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</si>
  <si>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</si>
  <si>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</si>
  <si>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</si>
  <si>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</si>
  <si>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</si>
  <si>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</si>
  <si>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</si>
  <si>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</si>
  <si>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</si>
  <si>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</si>
  <si>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</si>
  <si>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</si>
  <si>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</si>
  <si>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</si>
  <si>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</si>
  <si>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</si>
  <si>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</si>
  <si>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</si>
  <si>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</si>
  <si>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</si>
  <si>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</si>
  <si>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</si>
  <si>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</si>
  <si>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</si>
  <si>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</si>
  <si>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</si>
  <si>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</si>
  <si>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</si>
  <si>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</si>
  <si>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</si>
  <si>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</si>
  <si>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2.22.22.</t>
  </si>
  <si>
    <t>Часть 2. Домоводство (кулинария)</t>
  </si>
  <si>
    <t>2.22.23.</t>
  </si>
  <si>
    <t>Мебель кухонная (столы с гигиеническим покрытием, шкаф для хранения посуды, сушка для посуды, двухгнездная моечная раковина)</t>
  </si>
  <si>
    <t>2.22.24.</t>
  </si>
  <si>
    <t>Стол обеденный с гигиеническим покрытием</t>
  </si>
  <si>
    <t>2.22.25.</t>
  </si>
  <si>
    <t>Табурет обеденный</t>
  </si>
  <si>
    <t>2.22.26.</t>
  </si>
  <si>
    <t>2.22.27.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</si>
  <si>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</si>
  <si>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</si>
  <si>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</si>
  <si>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</si>
  <si>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</si>
  <si>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</si>
  <si>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2.22.31.</t>
  </si>
  <si>
    <t>Холодильный шкаф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</si>
  <si>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</si>
  <si>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</si>
  <si>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</si>
  <si>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</si>
  <si>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</si>
  <si>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</si>
  <si>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</si>
  <si>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</si>
  <si>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</si>
  <si>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</si>
  <si>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</si>
  <si>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</si>
  <si>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</si>
  <si>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</si>
  <si>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</si>
  <si>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</si>
  <si>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</si>
  <si>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</si>
  <si>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</si>
  <si>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</si>
  <si>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</si>
  <si>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</si>
  <si>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</si>
  <si>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</si>
  <si>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</si>
  <si>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</si>
  <si>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</si>
  <si>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</si>
  <si>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</si>
  <si>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</si>
  <si>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</si>
  <si>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</si>
  <si>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2.22.48.</t>
  </si>
  <si>
    <t>Комплект рабочей одежды</t>
  </si>
  <si>
    <t>Часть 3. Слесарное дело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</si>
  <si>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</si>
  <si>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</si>
  <si>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</si>
  <si>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</si>
  <si>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</si>
  <si>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2.22.52.</t>
  </si>
  <si>
    <t>2.22.54.</t>
  </si>
  <si>
    <t>ЖК панель с медиаплеером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</si>
  <si>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</si>
  <si>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</si>
  <si>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</si>
  <si>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</si>
  <si>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</si>
  <si>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</si>
  <si>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</si>
  <si>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</si>
  <si>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</si>
  <si>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</si>
  <si>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</si>
  <si>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</si>
  <si>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</si>
  <si>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</si>
  <si>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</si>
  <si>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</si>
  <si>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</si>
  <si>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</si>
  <si>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</si>
  <si>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</si>
  <si>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</si>
  <si>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</si>
  <si>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</si>
  <si>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</si>
  <si>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</si>
  <si>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</si>
  <si>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</si>
  <si>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</si>
  <si>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</si>
  <si>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</si>
  <si>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</si>
  <si>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</si>
  <si>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</si>
  <si>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</si>
  <si>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</si>
  <si>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</si>
  <si>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</si>
  <si>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</si>
  <si>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Метр складной металлический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</si>
  <si>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</si>
  <si>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</si>
  <si>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</si>
  <si>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</si>
  <si>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</si>
  <si>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</si>
  <si>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</si>
  <si>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</si>
  <si>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</si>
  <si>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</si>
  <si>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</si>
  <si>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Штангенциркуль/цифровой 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</si>
  <si>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</si>
  <si>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</si>
  <si>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</si>
  <si>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</si>
  <si>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</si>
  <si>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</si>
  <si>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</si>
  <si>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</si>
  <si>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</si>
  <si>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</si>
  <si>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</si>
  <si>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</si>
  <si>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</si>
  <si>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</si>
  <si>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2.22.87.</t>
  </si>
  <si>
    <t>Часть 4. Столярное дело</t>
  </si>
  <si>
    <t>2.22.88.</t>
  </si>
  <si>
    <t>Тумба металлическая для инструмента</t>
  </si>
  <si>
    <t>2.22.89.</t>
  </si>
  <si>
    <t>Верстак ученический столярный с тесками слесарными, защитным экраном, столярным прижимом и табуретом</t>
  </si>
  <si>
    <t>2.22.90.</t>
  </si>
  <si>
    <t>2.22.91.</t>
  </si>
  <si>
    <t>2.22.92.</t>
  </si>
  <si>
    <t>2.22.93.</t>
  </si>
  <si>
    <t>2.22.94.</t>
  </si>
  <si>
    <t>2.22.95.</t>
  </si>
  <si>
    <t>Станок токарный деревообрабатывающий, оснащенный щитком-экраном из оргстекла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</si>
  <si>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</si>
  <si>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</si>
  <si>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</si>
  <si>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</si>
  <si>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</si>
  <si>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</si>
  <si>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</si>
  <si>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</si>
  <si>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</si>
  <si>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</si>
  <si>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</si>
  <si>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</si>
  <si>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</si>
  <si>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</si>
  <si>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</si>
  <si>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</si>
  <si>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</si>
  <si>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</si>
  <si>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</si>
  <si>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</si>
  <si>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</si>
  <si>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</si>
  <si>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</si>
  <si>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</si>
  <si>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</si>
  <si>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</si>
  <si>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</si>
  <si>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</si>
  <si>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</si>
  <si>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</si>
  <si>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</si>
  <si>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</si>
  <si>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</si>
  <si>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</si>
  <si>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</si>
  <si>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</si>
  <si>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</si>
  <si>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</si>
  <si>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</si>
  <si>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</si>
  <si>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</si>
  <si>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</si>
  <si>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</si>
  <si>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</si>
  <si>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</si>
  <si>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</si>
  <si>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</si>
  <si>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</si>
  <si>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</si>
  <si>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2.22.124.</t>
  </si>
  <si>
    <t>2.18.1.</t>
  </si>
  <si>
    <t>Стол лабораторный демонстрационный (с электрическими розетками, автоматами аварийного отключения тока)</t>
  </si>
  <si>
    <t>2.18.22.</t>
  </si>
  <si>
    <t>Портреты выдающихся астрономов и космонавтов</t>
  </si>
  <si>
    <t>2.18.5.</t>
  </si>
  <si>
    <t>Виртуальный планетарий кубический. Комплект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</si>
  <si>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</si>
  <si>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</si>
  <si>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</si>
  <si>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</si>
  <si>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</si>
  <si>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</si>
  <si>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</si>
  <si>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</si>
  <si>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</si>
  <si>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</si>
  <si>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</si>
  <si>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</si>
  <si>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</si>
  <si>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</si>
  <si>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</si>
  <si>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</si>
  <si>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</si>
  <si>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</si>
  <si>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</si>
  <si>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</si>
  <si>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</si>
  <si>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</si>
  <si>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</si>
  <si>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</si>
  <si>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</si>
  <si>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</si>
  <si>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</si>
  <si>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</si>
  <si>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</si>
  <si>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</si>
  <si>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</si>
  <si>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</si>
  <si>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</si>
  <si>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</si>
  <si>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</si>
  <si>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основам безопасности жизнедеятельности</t>
  </si>
  <si>
    <t>2.23.6.</t>
  </si>
  <si>
    <t>Мини-экспресс-лаборатории радиационно-химической разведки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</si>
  <si>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</si>
  <si>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</si>
  <si>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</si>
  <si>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</si>
  <si>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</si>
  <si>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</si>
  <si>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</si>
  <si>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</si>
  <si>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</si>
  <si>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</si>
  <si>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</si>
  <si>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</si>
  <si>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</si>
  <si>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</si>
  <si>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</si>
  <si>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</si>
  <si>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</si>
  <si>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</si>
  <si>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</si>
  <si>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</si>
  <si>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</si>
  <si>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</si>
  <si>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</si>
  <si>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</si>
  <si>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</si>
  <si>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</si>
  <si>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</si>
  <si>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</si>
  <si>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</si>
  <si>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Вата медицинская компрессная</t>
  </si>
  <si>
    <t>2.23.26.</t>
  </si>
  <si>
    <t>Косынка медицинская (перевязочная)</t>
  </si>
  <si>
    <t>2.23.27.</t>
  </si>
  <si>
    <t>Повязка медицинская большая стерильная</t>
  </si>
  <si>
    <t>2.23.28.</t>
  </si>
  <si>
    <t>Повязка медицинская малая стерильная</t>
  </si>
  <si>
    <t>2.23.29.</t>
  </si>
  <si>
    <t>Булавка безопасная</t>
  </si>
  <si>
    <t>2.23.30.</t>
  </si>
  <si>
    <t>Жгут кровоостанавливающий эластичный</t>
  </si>
  <si>
    <t>2.23.31.</t>
  </si>
  <si>
    <t>Комплект шин складных средний</t>
  </si>
  <si>
    <t>2.23.32.</t>
  </si>
  <si>
    <t>Шина проволочная (лестничная) для ног</t>
  </si>
  <si>
    <t>2.23.33.</t>
  </si>
  <si>
    <t>Шина проволочная (лестничная) для рук</t>
  </si>
  <si>
    <t>2.23.34.</t>
  </si>
  <si>
    <t>Носилки санитарные</t>
  </si>
  <si>
    <t>2.23.35.</t>
  </si>
  <si>
    <t>Лямка медицинская носилочная</t>
  </si>
  <si>
    <t>2.23.36.</t>
  </si>
  <si>
    <t>Пипетка</t>
  </si>
  <si>
    <t>2.23.37.</t>
  </si>
  <si>
    <t>Термометр электронный для измерения температуры тела</t>
  </si>
  <si>
    <t>Модели (объемные и плоские), натуральные объекты</t>
  </si>
  <si>
    <t>2.23.38.</t>
  </si>
  <si>
    <t>Комплект массо-габаритных моделей оружия</t>
  </si>
  <si>
    <t>2.23.39.</t>
  </si>
  <si>
    <t>Магазин к автомату Калашникова с учебными патронами</t>
  </si>
  <si>
    <t>2.23.40.</t>
  </si>
  <si>
    <t>Стрелковый тренажер</t>
  </si>
  <si>
    <t>2.23.41.</t>
  </si>
  <si>
    <t>Макет простейшего укрытия в разрезе</t>
  </si>
  <si>
    <t>2.23.42.</t>
  </si>
  <si>
    <t>Тренажер для оказания первой помощи на месте происшествия</t>
  </si>
  <si>
    <t>2.23.43.</t>
  </si>
  <si>
    <t>Имитаторы ранений и поражений для тренажера-манекена</t>
  </si>
  <si>
    <t>2.23.44.</t>
  </si>
  <si>
    <t>Тренажер для освоения навыков сердечно-легочной реанимации взрослого и ребенка</t>
  </si>
  <si>
    <t>Прогресс</t>
  </si>
  <si>
    <t>Процент</t>
  </si>
  <si>
    <t>Подраздел 19. Кабинет ОБЖ</t>
  </si>
  <si>
    <t>Вы реализуете программы начального общего образования</t>
  </si>
  <si>
    <t>Вы реализуете программы основного общего образования</t>
  </si>
  <si>
    <t>Вы реализуете программы среднего общего образования</t>
  </si>
  <si>
    <t>Да</t>
  </si>
  <si>
    <t>Максимальные баллы</t>
  </si>
  <si>
    <t>Нет</t>
  </si>
  <si>
    <t>Выберите программы, которые вы реализуете: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</si>
  <si>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</si>
  <si>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</si>
  <si>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</si>
  <si>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Кабинеты для заполнения</t>
  </si>
  <si>
    <t>Инструкция:                                                 1. Выберите программы, которые вы реализуете                                                    2. После выбора программ, появится список кабинетов для заполнения              3. Необходимо перейти в каждый кабинет и заполнить поля                                                 4. На каждом листе имеется кнопка "Вернуться к Оглавлению"</t>
  </si>
  <si>
    <t>Подраздел 18. Кабинет астрономии</t>
  </si>
  <si>
    <t>Подраздел 20. Кабинет информатики</t>
  </si>
  <si>
    <t>Стол с ящиками для хранения/тумбой</t>
  </si>
  <si>
    <t>Кресло офисное</t>
  </si>
  <si>
    <t>Персональный компьютер с периферией/ноутбук (лицензионное программное обеспечение, образовательный контент и система защиты от вредоносной информации, программное обеспечение для цифровой лаборатории, с возможностью онлайн-опроса)</t>
  </si>
  <si>
    <t>Стол, регулируемый по высоте и углу наклона столешницы (парта)</t>
  </si>
  <si>
    <t>Стул ученический, регулируемый по высоте</t>
  </si>
  <si>
    <t xml:space="preserve">Комплект для изучения возобновляемых источников энергии (солнечной, ветровой энергии, биологической, механической и термоэлектрической энергетики) </t>
  </si>
  <si>
    <t>Стол ученический, регулируемый по высоте электрифицированный/Стол ученический, регулируемый по высоте (приобретается при наличии потолочной системы электроснабжения)</t>
  </si>
  <si>
    <t>2.14.4.</t>
  </si>
  <si>
    <t>2.14.104.</t>
  </si>
  <si>
    <t>Стол ученический лабораторный, регулируемый по высоте (с защитным, химостойким и термостойким покрытием, раковиной, бортиком по наружному краю, подводкой и отведением воды и сантехникой)/Стол ученический, регулируемый по высоте (приобретается только при наличии специального лабораторного островного стола)</t>
  </si>
  <si>
    <t>2.15.5.</t>
  </si>
  <si>
    <t>Прибор для получения газов</t>
  </si>
  <si>
    <t>2.15.54.</t>
  </si>
  <si>
    <t>2.15.97.</t>
  </si>
  <si>
    <t>Огнеупорный шкаф для хранения легковоспламеняющихся, горючих и взрывоопасных веществ</t>
  </si>
  <si>
    <t>2.15.130.</t>
  </si>
  <si>
    <t>2.16.3.</t>
  </si>
  <si>
    <t>Стол ученический лабораторный, регулируемый по высоте</t>
  </si>
  <si>
    <t>2.16.13.</t>
  </si>
  <si>
    <t>2.16.58.</t>
  </si>
  <si>
    <t>2.16.73.</t>
  </si>
  <si>
    <t>2.20.1.</t>
  </si>
  <si>
    <t>Кресло компьютерное</t>
  </si>
  <si>
    <t>Персональный компьютер с периферией/ноутбук (лицензионное программное обеспечение, образовательный контент, система защиты от вредоносной информации)</t>
  </si>
  <si>
    <t>Персональный компьютер с периферией/ноутбук (лицензионное программное обеспечение, образовательный контент и система защиты от вредоносной информации)</t>
  </si>
  <si>
    <t>Аптечка универсальная для оказания первой медицинской помощи (применение осуществляется в соответствии с приказом N 822н)</t>
  </si>
  <si>
    <t>1.7.76.</t>
  </si>
  <si>
    <t>1.7.102.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</si>
</sst>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1" applyFont="1"/>
    <xf numFmtId="0" fontId="9" fillId="0" borderId="0" xfId="1" applyFont="1" applyAlignment="1">
      <alignment wrapText="1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9" fontId="4" fillId="0" borderId="0" xfId="2" applyFont="1"/>
    <xf numFmtId="0" fontId="4" fillId="0" borderId="0" xfId="0" applyFont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1" applyNumberFormat="1" applyFont="1" applyBorder="1" applyProtection="1">
      <protection hidden="1"/>
    </xf>
    <xf numFmtId="0" fontId="1" fillId="0" borderId="16" xfId="1" applyNumberFormat="1" applyFont="1" applyBorder="1" applyAlignment="1" applyProtection="1">
      <alignment horizontal="center" vertical="center"/>
      <protection hidden="1"/>
    </xf>
    <xf numFmtId="0" fontId="9" fillId="0" borderId="2" xfId="1" applyNumberFormat="1" applyFont="1" applyBorder="1" applyProtection="1">
      <protection hidden="1"/>
    </xf>
    <xf numFmtId="0" fontId="9" fillId="0" borderId="2" xfId="1" applyNumberFormat="1" applyFont="1" applyBorder="1" applyAlignment="1" applyProtection="1">
      <alignment wrapText="1"/>
      <protection hidden="1"/>
    </xf>
    <xf numFmtId="0" fontId="9" fillId="0" borderId="17" xfId="1" applyNumberFormat="1" applyFont="1" applyBorder="1" applyProtection="1">
      <protection hidden="1"/>
    </xf>
    <xf numFmtId="0" fontId="1" fillId="0" borderId="18" xfId="1" applyNumberFormat="1" applyFont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Protection="1">
      <protection hidden="1"/>
    </xf>
    <xf numFmtId="0" fontId="1" fillId="0" borderId="20" xfId="1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8" fillId="0" borderId="2" xfId="0" applyNumberFormat="1" applyFont="1" applyBorder="1" applyProtection="1">
      <protection hidden="1"/>
    </xf>
    <xf numFmtId="0" fontId="1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8" fillId="0" borderId="3" xfId="0" applyNumberFormat="1" applyFont="1" applyBorder="1" applyProtection="1">
      <protection hidden="1"/>
    </xf>
    <xf numFmtId="0" fontId="1" fillId="0" borderId="21" xfId="1" applyNumberFormat="1" applyFont="1" applyBorder="1" applyAlignment="1" applyProtection="1">
      <alignment horizontal="center" vertical="center"/>
      <protection hidden="1"/>
    </xf>
    <xf numFmtId="0" fontId="1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vertical="center" wrapText="1"/>
    </xf>
    <xf numFmtId="10" fontId="4" fillId="0" borderId="22" xfId="2" applyNumberFormat="1" applyFont="1" applyBorder="1" applyAlignment="1" applyProtection="1">
      <alignment horizontal="center" vertical="center"/>
      <protection hidden="1"/>
    </xf>
    <xf numFmtId="10" fontId="4" fillId="0" borderId="23" xfId="2" applyNumberFormat="1" applyFont="1" applyBorder="1" applyAlignment="1" applyProtection="1">
      <alignment horizontal="center" vertical="center"/>
      <protection hidden="1"/>
    </xf>
    <xf numFmtId="10" fontId="4" fillId="0" borderId="24" xfId="2" applyNumberFormat="1" applyFont="1" applyBorder="1" applyAlignment="1" applyProtection="1">
      <alignment horizontal="center" vertical="center"/>
      <protection hidden="1"/>
    </xf>
    <xf numFmtId="10" fontId="4" fillId="0" borderId="13" xfId="2" applyNumberFormat="1" applyFont="1" applyBorder="1" applyAlignment="1" applyProtection="1">
      <alignment horizontal="center" vertical="center"/>
      <protection hidden="1"/>
    </xf>
    <xf numFmtId="10" fontId="4" fillId="0" borderId="14" xfId="2" applyNumberFormat="1" applyFont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2" fillId="0" borderId="28" xfId="1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3" fillId="0" borderId="28" xfId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8"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ivo.garant.ru/document/redirect/70571454/0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ivo.garant.ru/document/redirect/70571454/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ivo.garant.ru/document/redirect/70571454/0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ivo.garant.ru/document/redirect/70571454/0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vo.garant.ru/document/redirect/10103000/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S28"/>
  <sheetViews>
    <sheetView tabSelected="1" zoomScale="85" zoomScaleNormal="85" workbookViewId="0"/>
  </sheetViews>
  <sheetFormatPr defaultRowHeight="15" x14ac:dyDescent="0.25"/>
  <cols>
    <col min="1" max="1" width="9.140625" style="20"/>
    <col min="2" max="2" width="57.140625" style="20" customWidth="1"/>
    <col min="3" max="3" width="16" style="20" customWidth="1"/>
    <col min="4" max="4" width="12.7109375" style="20" customWidth="1"/>
    <col min="5" max="5" width="11.28515625" style="20" customWidth="1"/>
    <col min="6" max="18" width="9.140625" style="20"/>
    <col min="19" max="19" width="9.140625" style="20" hidden="1" customWidth="1"/>
    <col min="20" max="16384" width="9.140625" style="20"/>
  </cols>
  <sheetData>
    <row r="1" spans="2:19" ht="15.75" thickBot="1" x14ac:dyDescent="0.3"/>
    <row r="2" spans="2:19" ht="24.75" customHeight="1" x14ac:dyDescent="0.25">
      <c r="B2" s="85" t="s">
        <v>1244</v>
      </c>
      <c r="C2" s="86"/>
      <c r="I2" s="87" t="s">
        <v>1249</v>
      </c>
      <c r="J2" s="88"/>
      <c r="K2" s="88"/>
      <c r="L2" s="88"/>
      <c r="M2" s="88"/>
      <c r="N2" s="88"/>
      <c r="O2" s="88"/>
      <c r="P2" s="89"/>
      <c r="S2" s="20" t="s">
        <v>1241</v>
      </c>
    </row>
    <row r="3" spans="2:19" ht="15" customHeight="1" x14ac:dyDescent="0.25">
      <c r="B3" s="28" t="s">
        <v>1245</v>
      </c>
      <c r="C3" s="39" t="s">
        <v>1241</v>
      </c>
      <c r="I3" s="90"/>
      <c r="J3" s="91"/>
      <c r="K3" s="91"/>
      <c r="L3" s="91"/>
      <c r="M3" s="91"/>
      <c r="N3" s="91"/>
      <c r="O3" s="91"/>
      <c r="P3" s="92"/>
      <c r="S3" s="20" t="s">
        <v>1243</v>
      </c>
    </row>
    <row r="4" spans="2:19" ht="15" customHeight="1" x14ac:dyDescent="0.25">
      <c r="B4" s="28" t="s">
        <v>1246</v>
      </c>
      <c r="C4" s="39" t="s">
        <v>1241</v>
      </c>
      <c r="I4" s="90"/>
      <c r="J4" s="91"/>
      <c r="K4" s="91"/>
      <c r="L4" s="91"/>
      <c r="M4" s="91"/>
      <c r="N4" s="91"/>
      <c r="O4" s="91"/>
      <c r="P4" s="92"/>
    </row>
    <row r="5" spans="2:19" ht="15.75" customHeight="1" thickBot="1" x14ac:dyDescent="0.3">
      <c r="B5" s="29" t="s">
        <v>1247</v>
      </c>
      <c r="C5" s="40" t="s">
        <v>1241</v>
      </c>
      <c r="I5" s="90"/>
      <c r="J5" s="91"/>
      <c r="K5" s="91"/>
      <c r="L5" s="91"/>
      <c r="M5" s="91"/>
      <c r="N5" s="91"/>
      <c r="O5" s="91"/>
      <c r="P5" s="92"/>
    </row>
    <row r="6" spans="2:19" ht="15" customHeight="1" x14ac:dyDescent="0.25">
      <c r="I6" s="90"/>
      <c r="J6" s="91"/>
      <c r="K6" s="91"/>
      <c r="L6" s="91"/>
      <c r="M6" s="91"/>
      <c r="N6" s="91"/>
      <c r="O6" s="91"/>
      <c r="P6" s="92"/>
    </row>
    <row r="7" spans="2:19" ht="15.75" customHeight="1" thickBot="1" x14ac:dyDescent="0.3">
      <c r="I7" s="90"/>
      <c r="J7" s="91"/>
      <c r="K7" s="91"/>
      <c r="L7" s="91"/>
      <c r="M7" s="91"/>
      <c r="N7" s="91"/>
      <c r="O7" s="91"/>
      <c r="P7" s="92"/>
    </row>
    <row r="8" spans="2:19" ht="29.25" thickBot="1" x14ac:dyDescent="0.3">
      <c r="B8" s="36" t="s">
        <v>1248</v>
      </c>
      <c r="C8" s="37" t="s">
        <v>1242</v>
      </c>
      <c r="D8" s="37" t="s">
        <v>1235</v>
      </c>
      <c r="E8" s="38" t="s">
        <v>1236</v>
      </c>
      <c r="I8" s="90"/>
      <c r="J8" s="91"/>
      <c r="K8" s="91"/>
      <c r="L8" s="91"/>
      <c r="M8" s="91"/>
      <c r="N8" s="91"/>
      <c r="O8" s="91"/>
      <c r="P8" s="92"/>
    </row>
    <row r="9" spans="2:19" ht="15.75" customHeight="1" x14ac:dyDescent="0.25">
      <c r="B9" s="41" t="str">
        <f>IF(C3=Вспомогательная!I2,HYPERLINK("#'Кабинет начальных классов'!C4",Вспомогательная!B8),IF(AND(OR(C3=Вспомогательная!I3,C3=""),C4=Вспомогательная!I2),HYPERLINK("#'Кабинет русского языка'!C4",Вспомогательная!B9),IF(AND(OR(C3=Вспомогательная!I3,C3=""),OR(C4=Вспомогательная!I3,C4=""),C5=Вспомогательная!I2),HYPERLINK("#'Кабинет русского языка'!C4",Вспомогательная!B9),"")))</f>
        <v>Кабинет начальных классов</v>
      </c>
      <c r="C9" s="42">
        <f>SUMIF(Вспомогательная!$B$8:$B$24,Оглавление!B9,Вспомогательная!$C$8:$C$24)</f>
        <v>69</v>
      </c>
      <c r="D9" s="42">
        <f>SUMIF(Вспомогательная!$B$8:$B$24,B9,Вспомогательная!$D$8:$D$24)</f>
        <v>68</v>
      </c>
      <c r="E9" s="57">
        <f>SUMIF(Вспомогательная!$B$8:$B$24,Оглавление!B9,Вспомогательная!$E$8:$E$24)</f>
        <v>0.98550724637681164</v>
      </c>
      <c r="I9" s="90"/>
      <c r="J9" s="91"/>
      <c r="K9" s="91"/>
      <c r="L9" s="91"/>
      <c r="M9" s="91"/>
      <c r="N9" s="91"/>
      <c r="O9" s="91"/>
      <c r="P9" s="92"/>
    </row>
    <row r="10" spans="2:19" ht="15.75" customHeight="1" x14ac:dyDescent="0.25">
      <c r="B10" s="41" t="str">
        <f>IF(B9=Вспомогательная!B8,HYPERLINK("#'Кабинет музыки'!C4",Вспомогательная!B14),IF(B9=Вспомогательная!B9,HYPERLINK("#'Кабинет иностранного'!C4",Вспомогательная!B10),""))</f>
        <v>Кабинет музыки</v>
      </c>
      <c r="C10" s="42">
        <f>SUMIF(Вспомогательная!$B$8:$B$24,Оглавление!B10,Вспомогательная!$C$8:$C$24)</f>
        <v>33</v>
      </c>
      <c r="D10" s="42">
        <f>SUMIF(Вспомогательная!$B$8:$B$24,B10,Вспомогательная!$D$8:$D$24)</f>
        <v>33</v>
      </c>
      <c r="E10" s="57">
        <f>SUMIF(Вспомогательная!$B$8:$B$24,Оглавление!B10,Вспомогательная!$E$8:$E$24)</f>
        <v>1</v>
      </c>
      <c r="I10" s="90"/>
      <c r="J10" s="91"/>
      <c r="K10" s="91"/>
      <c r="L10" s="91"/>
      <c r="M10" s="91"/>
      <c r="N10" s="91"/>
      <c r="O10" s="91"/>
      <c r="P10" s="92"/>
    </row>
    <row r="11" spans="2:19" ht="15.75" customHeight="1" x14ac:dyDescent="0.25">
      <c r="B11" s="43" t="str">
        <f>IF(B9=Вспомогательная!B8,HYPERLINK("#'Спортивный комплекс'!C4",Вспомогательная!B24),IF(B9=Вспомогательная!B9,HYPERLINK("#'Кабинет истории'!C4",Вспомогательная!B11),""))</f>
        <v>Спортивный комплекс</v>
      </c>
      <c r="C11" s="42">
        <f>SUMIF(Вспомогательная!$B$8:$B$24,Оглавление!B11,Вспомогательная!$C$8:$C$24)</f>
        <v>93</v>
      </c>
      <c r="D11" s="42">
        <f>SUMIF(Вспомогательная!$B$8:$B$24,B11,Вспомогательная!$D$8:$D$24)</f>
        <v>79</v>
      </c>
      <c r="E11" s="57">
        <f>SUMIF(Вспомогательная!$B$8:$B$24,Оглавление!B11,Вспомогательная!$E$8:$E$24)</f>
        <v>0.84946236559139787</v>
      </c>
      <c r="I11" s="90"/>
      <c r="J11" s="91"/>
      <c r="K11" s="91"/>
      <c r="L11" s="91"/>
      <c r="M11" s="91"/>
      <c r="N11" s="91"/>
      <c r="O11" s="91"/>
      <c r="P11" s="92"/>
    </row>
    <row r="12" spans="2:19" ht="15.75" customHeight="1" x14ac:dyDescent="0.25">
      <c r="B12" s="43" t="str">
        <f>IF(AND(B9=Вспомогательная!B8,OR(C4=Вспомогательная!I2,C5=Вспомогательная!I2)),HYPERLINK("#'Кабинет русского языка'!C4",Вспомогательная!B9),IF(AND(B9=Вспомогательная!B9,OR(C4=Вспомогательная!I2,C5=Вспомогательная!I2)),HYPERLINK("#'Кабинет географии'!C4",Вспомогательная!B12),""))</f>
        <v>Кабинет русского языка и литературы</v>
      </c>
      <c r="C12" s="42">
        <f>SUMIF(Вспомогательная!$B$8:$B$24,Оглавление!B12,Вспомогательная!$C$8:$C$24)</f>
        <v>22</v>
      </c>
      <c r="D12" s="42">
        <f>SUMIF(Вспомогательная!$B$8:$B$24,B12,Вспомогательная!$D$8:$D$24)</f>
        <v>21</v>
      </c>
      <c r="E12" s="57">
        <f>SUMIF(Вспомогательная!$B$8:$B$24,Оглавление!B12,Вспомогательная!$E$8:$E$24)</f>
        <v>0.95454545454545459</v>
      </c>
      <c r="I12" s="90"/>
      <c r="J12" s="91"/>
      <c r="K12" s="91"/>
      <c r="L12" s="91"/>
      <c r="M12" s="91"/>
      <c r="N12" s="91"/>
      <c r="O12" s="91"/>
      <c r="P12" s="92"/>
    </row>
    <row r="13" spans="2:19" ht="15.75" customHeight="1" x14ac:dyDescent="0.25">
      <c r="B13" s="43" t="str">
        <f>IF(B12=Вспомогательная!B9,HYPERLINK("#'Кабинет иностранного'!C4",Вспомогательная!B10),IF(AND(B12=Вспомогательная!B12,C4=Вспомогательная!I2),HYPERLINK("#'Кабинет ИЗО'!C4",Вспомогательная!B13),IF(AND(B12=Вспомогательная!B12,AND(OR(C4=Вспомогательная!I3,Оглавление!C4=""),C5=Вспомогательная!I2)),HYPERLINK("#'Кабинет физики'!C4",Вспомогательная!B15),"")))</f>
        <v>Кабинет иностранного языка</v>
      </c>
      <c r="C13" s="42">
        <f>SUMIF(Вспомогательная!$B$8:$B$24,Оглавление!B13,Вспомогательная!$C$8:$C$24)</f>
        <v>30</v>
      </c>
      <c r="D13" s="42">
        <f>SUMIF(Вспомогательная!$B$8:$B$24,B13,Вспомогательная!$D$8:$D$24)</f>
        <v>27</v>
      </c>
      <c r="E13" s="57">
        <f>SUMIF(Вспомогательная!$B$8:$B$24,Оглавление!B13,Вспомогательная!$E$8:$E$24)</f>
        <v>0.9</v>
      </c>
      <c r="I13" s="90"/>
      <c r="J13" s="91"/>
      <c r="K13" s="91"/>
      <c r="L13" s="91"/>
      <c r="M13" s="91"/>
      <c r="N13" s="91"/>
      <c r="O13" s="91"/>
      <c r="P13" s="92"/>
    </row>
    <row r="14" spans="2:19" ht="15.75" customHeight="1" x14ac:dyDescent="0.25">
      <c r="B14" s="43" t="str">
        <f>IF(B13=Вспомогательная!B10,HYPERLINK("#'Кабинет истории'!C4",Вспомогательная!B11),IF(B13=Вспомогательная!B13,HYPERLINK("#'Кабинет музыки'!C4",Вспомогательная!B14),IF(B13=Вспомогательная!B15,HYPERLINK("#'Кабинет химии'!C4",Вспомогательная!B16),"")))</f>
        <v>Кабинет истории и обществознания</v>
      </c>
      <c r="C14" s="42">
        <f>SUMIF(Вспомогательная!$B$8:$B$24,Оглавление!B14,Вспомогательная!$C$8:$C$24)</f>
        <v>21</v>
      </c>
      <c r="D14" s="42">
        <f>SUMIF(Вспомогательная!$B$8:$B$24,B14,Вспомогательная!$D$8:$D$24)</f>
        <v>21</v>
      </c>
      <c r="E14" s="57">
        <f>SUMIF(Вспомогательная!$B$8:$B$24,Оглавление!B14,Вспомогательная!$E$8:$E$24)</f>
        <v>1</v>
      </c>
      <c r="I14" s="90"/>
      <c r="J14" s="91"/>
      <c r="K14" s="91"/>
      <c r="L14" s="91"/>
      <c r="M14" s="91"/>
      <c r="N14" s="91"/>
      <c r="O14" s="91"/>
      <c r="P14" s="92"/>
    </row>
    <row r="15" spans="2:19" ht="15.75" customHeight="1" thickBot="1" x14ac:dyDescent="0.3">
      <c r="B15" s="43" t="str">
        <f>IF(B14=Вспомогательная!B11,HYPERLINK("#'Кабинет географии'!C4",Вспомогательная!B12),IF(B14=Вспомогательная!B14,HYPERLINK("#'Кабинет физики'!C4",Вспомогательная!B15),IF(B14=Вспомогательная!B16,HYPERLINK("#'Кабинет биологии'!C4",Вспомогательная!B17),"")))</f>
        <v>Кабинет географии</v>
      </c>
      <c r="C15" s="42">
        <f>SUMIF(Вспомогательная!$B$8:$B$24,Оглавление!B15,Вспомогательная!$C$8:$C$24)</f>
        <v>37</v>
      </c>
      <c r="D15" s="42">
        <f>SUMIF(Вспомогательная!$B$8:$B$24,B15,Вспомогательная!$D$8:$D$24)</f>
        <v>33</v>
      </c>
      <c r="E15" s="57">
        <f>SUMIF(Вспомогательная!$B$8:$B$24,Оглавление!B15,Вспомогательная!$E$8:$E$24)</f>
        <v>0.89189189189189189</v>
      </c>
      <c r="I15" s="93"/>
      <c r="J15" s="94"/>
      <c r="K15" s="94"/>
      <c r="L15" s="94"/>
      <c r="M15" s="94"/>
      <c r="N15" s="94"/>
      <c r="O15" s="94"/>
      <c r="P15" s="95"/>
    </row>
    <row r="16" spans="2:19" ht="15.75" customHeight="1" x14ac:dyDescent="0.25">
      <c r="B16" s="43" t="str">
        <f>IF(AND(B15=Вспомогательная!B12,C4=Вспомогательная!I2),HYPERLINK("#'Кабинет ИЗО'!C4",Вспомогательная!B13),IF(AND(B15=Вспомогательная!B15,C4=Вспомогательная!I2),HYPERLINK("#'Кабинет химии'!C4",Вспомогательная!B16),IF(AND(B15=Вспомогательная!B17,C5=Вспомогательная!I2),HYPERLINK("#'Кабинет астрономии'!C4",Вспомогательная!B18),IF(AND(B15=Вспомогательная!B12,C5=Вспомогательная!I2,OR(C4=Вспомогательная!I3,C4="")),HYPERLINK("#'Кабинет физики'!C4",Вспомогательная!B15),""))))</f>
        <v>Кабинет изобразительного искусства</v>
      </c>
      <c r="C16" s="42">
        <f>SUMIF(Вспомогательная!$B$8:$B$24,Оглавление!B16,Вспомогательная!$C$8:$C$24)</f>
        <v>24</v>
      </c>
      <c r="D16" s="42">
        <f>SUMIF(Вспомогательная!$B$8:$B$24,B16,Вспомогательная!$D$8:$D$24)</f>
        <v>22</v>
      </c>
      <c r="E16" s="57">
        <f>SUMIF(Вспомогательная!$B$8:$B$24,Оглавление!B16,Вспомогательная!$E$8:$E$24)</f>
        <v>0.91666666666666663</v>
      </c>
      <c r="I16" s="56"/>
      <c r="J16" s="56"/>
      <c r="K16" s="56"/>
      <c r="L16" s="56"/>
      <c r="M16" s="56"/>
      <c r="N16" s="56"/>
      <c r="O16" s="56"/>
      <c r="P16" s="56"/>
    </row>
    <row r="17" spans="2:16" ht="15.75" customHeight="1" x14ac:dyDescent="0.25">
      <c r="B17" s="43" t="str">
        <f>IF(AND(B16=Вспомогательная!B13,C4=Вспомогательная!I2),HYPERLINK("#'Кабинет физики'!C4",Вспомогательная!B15),IF(AND(B16=Вспомогательная!B16,C4=Вспомогательная!I2),HYPERLINK("#'Кабинет биологии'!C4",Вспомогательная!B17),IF(AND(B16=Вспомогательная!B18,C5=Вспомогательная!I2),HYPERLINK("#'Кабинет математики'!C4",Вспомогательная!B19),IF(AND(B16=Вспомогательная!B15,C5=Вспомогательная!I2,OR(C4=Вспомогательная!I3,C4="")),HYPERLINK("#'Кабинет химии'!C4",Вспомогательная!B16),""))))</f>
        <v>Кабинет физики</v>
      </c>
      <c r="C17" s="42">
        <f>SUMIF(Вспомогательная!$B$8:$B$24,Оглавление!B17,Вспомогательная!$C$8:$C$24)</f>
        <v>42</v>
      </c>
      <c r="D17" s="42">
        <f>SUMIF(Вспомогательная!$B$8:$B$24,B17,Вспомогательная!$D$8:$D$24)</f>
        <v>39</v>
      </c>
      <c r="E17" s="57">
        <f>SUMIF(Вспомогательная!$B$8:$B$24,Оглавление!B17,Вспомогательная!$E$8:$E$24)</f>
        <v>0.9285714285714286</v>
      </c>
      <c r="I17" s="56"/>
      <c r="J17" s="56"/>
      <c r="K17" s="56"/>
      <c r="L17" s="56"/>
      <c r="M17" s="56"/>
      <c r="N17" s="56"/>
      <c r="O17" s="56"/>
      <c r="P17" s="56"/>
    </row>
    <row r="18" spans="2:16" ht="15.75" customHeight="1" x14ac:dyDescent="0.25">
      <c r="B18" s="43" t="str">
        <f>IF(AND(B17=Вспомогательная!B15,C4=Вспомогательная!I2),HYPERLINK("#'Кабинет химии'!C4",Вспомогательная!B16),IF(AND(B17=Вспомогательная!B17,C4=Вспомогательная!I2),HYPERLINK("#'Кабинет астрономии'!C4",Вспомогательная!B18),IF(AND(B17=Вспомогательная!B19,C5=Вспомогательная!I2),HYPERLINK("#'Кабинет информатики'!C4",Вспомогательная!B20),IF(AND(B17=Вспомогательная!B16,C5=Вспомогательная!I2,OR(C4=Вспомогательная!I3,C4="")),HYPERLINK("#'Кабинет биологии'!C4",Вспомогательная!B17),""))))</f>
        <v>Кабинет химии</v>
      </c>
      <c r="C18" s="42">
        <f>SUMIF(Вспомогательная!$B$8:$B$24,Оглавление!B18,Вспомогательная!$C$8:$C$24)</f>
        <v>133</v>
      </c>
      <c r="D18" s="42">
        <f>SUMIF(Вспомогательная!$B$8:$B$24,B18,Вспомогательная!$D$8:$D$24)</f>
        <v>127</v>
      </c>
      <c r="E18" s="57">
        <f>SUMIF(Вспомогательная!$B$8:$B$24,Оглавление!B18,Вспомогательная!$E$8:$E$24)</f>
        <v>0.95488721804511278</v>
      </c>
      <c r="I18" s="56"/>
      <c r="J18" s="56"/>
      <c r="K18" s="56"/>
      <c r="L18" s="56"/>
      <c r="M18" s="56"/>
      <c r="N18" s="56"/>
      <c r="O18" s="56"/>
      <c r="P18" s="56"/>
    </row>
    <row r="19" spans="2:16" ht="15.75" customHeight="1" x14ac:dyDescent="0.25">
      <c r="B19" s="43" t="str">
        <f>IF(AND(B18=Вспомогательная!B16,C4=Вспомогательная!I2),HYPERLINK("#'Кабинет биологии'!C4",Вспомогательная!B17),IF(AND(B18=Вспомогательная!B18,C4=Вспомогательная!I2),HYPERLINK("#'Кабинет математики'!C4",Вспомогательная!B19),IF(AND(B18=Вспомогательная!B20,C5=Вспомогательная!I2),HYPERLINK("#'Кабинет дистанта'!C4",Вспомогательная!B21),IF(AND(B18=Вспомогательная!B17,C5=Вспомогательная!I2,OR(C4=Вспомогательная!I3,C4="")),HYPERLINK("#'Кабинет астрономии'!C4",Вспомогательная!B18),""))))</f>
        <v>Кабинет биологии и экологии</v>
      </c>
      <c r="C19" s="42">
        <f>SUMIF(Вспомогательная!$B$8:$B$24,Оглавление!B19,Вспомогательная!$C$8:$C$24)</f>
        <v>58</v>
      </c>
      <c r="D19" s="42">
        <f>SUMIF(Вспомогательная!$B$8:$B$24,B19,Вспомогательная!$D$8:$D$24)</f>
        <v>56</v>
      </c>
      <c r="E19" s="57">
        <f>SUMIF(Вспомогательная!$B$8:$B$24,Оглавление!B19,Вспомогательная!$E$8:$E$24)</f>
        <v>0.96551724137931039</v>
      </c>
      <c r="I19" s="56"/>
      <c r="J19" s="56"/>
      <c r="K19" s="56"/>
      <c r="L19" s="56"/>
      <c r="M19" s="56"/>
      <c r="N19" s="56"/>
      <c r="O19" s="56"/>
      <c r="P19" s="56"/>
    </row>
    <row r="20" spans="2:16" ht="15.75" customHeight="1" x14ac:dyDescent="0.25">
      <c r="B20" s="43" t="str">
        <f>IF(AND(B19=Вспомогательная!B17,C4=Вспомогательная!I2),HYPERLINK("#'Кабинет астрономии'!C4",Вспомогательная!B18),IF(AND(B19=Вспомогательная!B19,C4=Вспомогательная!I2),HYPERLINK("#'Кабинет информатики'!C4",Вспомогательная!B20),IF(AND(B19=Вспомогательная!B21,C5=Вспомогательная!I2),HYPERLINK("#'Кабинет ОБЖ'!C4",Вспомогательная!B23),IF(AND(B19=Вспомогательная!B18,C5=Вспомогательная!I2,OR(C4=Вспомогательная!I3,C4="")),HYPERLINK("#'Кабинет математики'!C4",Вспомогательная!B19),""))))</f>
        <v>Кабинет астрономии</v>
      </c>
      <c r="C20" s="42">
        <f>SUMIF(Вспомогательная!$B$8:$B$24,Оглавление!B20,Вспомогательная!$C$8:$C$24)</f>
        <v>35</v>
      </c>
      <c r="D20" s="42">
        <f>SUMIF(Вспомогательная!$B$8:$B$24,B20,Вспомогательная!$D$8:$D$24)</f>
        <v>32</v>
      </c>
      <c r="E20" s="57">
        <f>SUMIF(Вспомогательная!$B$8:$B$24,Оглавление!B20,Вспомогательная!$E$8:$E$24)</f>
        <v>0.91428571428571426</v>
      </c>
      <c r="I20" s="56"/>
      <c r="J20" s="56"/>
      <c r="K20" s="56"/>
      <c r="L20" s="56"/>
      <c r="M20" s="56"/>
      <c r="N20" s="56"/>
      <c r="O20" s="56"/>
      <c r="P20" s="56"/>
    </row>
    <row r="21" spans="2:16" ht="15.75" customHeight="1" x14ac:dyDescent="0.25">
      <c r="B21" s="43" t="str">
        <f>IF(AND(B20=Вспомогательная!B18,C4=Вспомогательная!I2),HYPERLINK("#'Кабинет математики'!C4",Вспомогательная!B19),IF(AND(B20=Вспомогательная!B20,C4=Вспомогательная!I2),HYPERLINK("#'Кабинет дистанта'!C4",Вспомогательная!B21),IF(AND(B20=Вспомогательная!B23,C5=Вспомогательная!I2),HYPERLINK("#'Спортивный комплекс'!C4",Вспомогательная!B24),IF(AND(B20=Вспомогательная!B19,C5=Вспомогательная!I2,OR(C4=Вспомогательная!I3,C4="")),HYPERLINK("#'Кабинет информатики'!C4",Вспомогательная!B20),""))))</f>
        <v>Кабинет математики</v>
      </c>
      <c r="C21" s="42">
        <f>SUMIF(Вспомогательная!$B$8:$B$24,Оглавление!B21,Вспомогательная!$C$8:$C$24)</f>
        <v>18</v>
      </c>
      <c r="D21" s="42">
        <f>SUMIF(Вспомогательная!$B$8:$B$24,B21,Вспомогательная!$D$8:$D$24)</f>
        <v>18</v>
      </c>
      <c r="E21" s="57">
        <f>SUMIF(Вспомогательная!$B$8:$B$24,Оглавление!B21,Вспомогательная!$E$8:$E$24)</f>
        <v>1</v>
      </c>
      <c r="I21" s="56"/>
      <c r="J21" s="56"/>
      <c r="K21" s="56"/>
      <c r="L21" s="56"/>
      <c r="M21" s="56"/>
      <c r="N21" s="56"/>
      <c r="O21" s="56"/>
      <c r="P21" s="56"/>
    </row>
    <row r="22" spans="2:16" ht="15.75" customHeight="1" x14ac:dyDescent="0.25">
      <c r="B22" s="44" t="str">
        <f>IF(AND(B21=Вспомогательная!B19,C4=Вспомогательная!I2),HYPERLINK("#'Кабинет информатики'!C4",Вспомогательная!B20),IF(AND(B21=Вспомогательная!B21,C4=Вспомогательная!I2),HYPERLINK("#'Кабинет технологии'!C4",Вспомогательная!B22),IF(AND(B21=Вспомогательная!B20,C5=Вспомогательная!I2,OR(C4=Вспомогательная!I3,C4="")),HYPERLINK("#'Кабинет дистанта'!C4",Вспомогательная!B21),"")))</f>
        <v>Кабинет информатики</v>
      </c>
      <c r="C22" s="42">
        <f>SUMIF(Вспомогательная!$B$8:$B$24,Оглавление!B22,Вспомогательная!$C$8:$C$24)</f>
        <v>20</v>
      </c>
      <c r="D22" s="42">
        <f>SUMIF(Вспомогательная!$B$8:$B$24,B22,Вспомогательная!$D$8:$D$24)</f>
        <v>20</v>
      </c>
      <c r="E22" s="57">
        <f>SUMIF(Вспомогательная!$B$8:$B$24,Оглавление!B22,Вспомогательная!$E$8:$E$24)</f>
        <v>1</v>
      </c>
      <c r="I22" s="56"/>
      <c r="J22" s="56"/>
      <c r="K22" s="56"/>
      <c r="L22" s="56"/>
      <c r="M22" s="56"/>
      <c r="N22" s="56"/>
      <c r="O22" s="56"/>
      <c r="P22" s="56"/>
    </row>
    <row r="23" spans="2:16" ht="15.75" customHeight="1" x14ac:dyDescent="0.25">
      <c r="B23" s="43" t="str">
        <f>IF(AND(B22=Вспомогательная!B20,C4=Вспомогательная!I2),HYPERLINK("#'Кабинет дистанта'!C4",Вспомогательная!B21),IF(AND(B22=Вспомогательная!B22,C4=Вспомогательная!I2),HYPERLINK("#'Кабинет ОБЖ'!C4",Вспомогательная!B23),IF(AND(B22=Вспомогательная!B21,C5=Вспомогательная!I2,OR(C4=Вспомогательная!I3,C4="")),HYPERLINK("#'Кабинет ОБЖ'!C4",Вспомогательная!B23),"")))</f>
        <v>Кабинет видеоконференцсвязи и дистанционного обучения</v>
      </c>
      <c r="C23" s="42">
        <f>SUMIF(Вспомогательная!$B$8:$B$24,Оглавление!B23,Вспомогательная!$C$8:$C$24)</f>
        <v>11</v>
      </c>
      <c r="D23" s="42">
        <f>SUMIF(Вспомогательная!$B$8:$B$24,B23,Вспомогательная!$D$8:$D$24)</f>
        <v>10</v>
      </c>
      <c r="E23" s="57">
        <f>SUMIF(Вспомогательная!$B$8:$B$24,Оглавление!B23,Вспомогательная!$E$8:$E$24)</f>
        <v>0.90909090909090906</v>
      </c>
      <c r="I23" s="56"/>
      <c r="J23" s="56"/>
      <c r="K23" s="56"/>
      <c r="L23" s="56"/>
      <c r="M23" s="56"/>
      <c r="N23" s="56"/>
      <c r="O23" s="56"/>
      <c r="P23" s="56"/>
    </row>
    <row r="24" spans="2:16" ht="15.75" customHeight="1" x14ac:dyDescent="0.25">
      <c r="B24" s="43" t="str">
        <f>IF(AND(B23=Вспомогательная!B21,C4=Вспомогательная!I2),HYPERLINK("#'Кабинет технологии'!C4",Вспомогательная!B22),IF(AND(B23=Вспомогательная!B23,C4=Вспомогательная!I2),HYPERLINK("#'Спортивный комплекс'!C4",Вспомогательная!B24),""))</f>
        <v>Кабинет технологии</v>
      </c>
      <c r="C24" s="42">
        <f>SUMIF(Вспомогательная!$B$8:$B$24,Оглавление!B24,Вспомогательная!$C$8:$C$24)</f>
        <v>139</v>
      </c>
      <c r="D24" s="42">
        <f>SUMIF(Вспомогательная!$B$8:$B$24,B24,Вспомогательная!$D$8:$D$24)</f>
        <v>139</v>
      </c>
      <c r="E24" s="57">
        <f>SUMIF(Вспомогательная!$B$8:$B$24,Оглавление!B24,Вспомогательная!$E$8:$E$24)</f>
        <v>1</v>
      </c>
      <c r="I24" s="56"/>
      <c r="J24" s="56"/>
      <c r="K24" s="56"/>
      <c r="L24" s="56"/>
      <c r="M24" s="56"/>
      <c r="N24" s="56"/>
      <c r="O24" s="56"/>
      <c r="P24" s="56"/>
    </row>
    <row r="25" spans="2:16" ht="16.5" customHeight="1" thickBot="1" x14ac:dyDescent="0.3">
      <c r="B25" s="45" t="str">
        <f>IF(AND(B24=Вспомогательная!B22,C4=Вспомогательная!I2),HYPERLINK("#'Кабинет ОБЖ'!C4",Вспомогательная!B23),"")</f>
        <v>Кабинет основы безопасности жизнедеятельности</v>
      </c>
      <c r="C25" s="46">
        <f>SUMIF(Вспомогательная!$B$8:$B$24,Оглавление!B25,Вспомогательная!$C$8:$C$24)</f>
        <v>54</v>
      </c>
      <c r="D25" s="46">
        <f>SUMIF(Вспомогательная!$B$8:$B$24,B25,Вспомогательная!$D$8:$D$24)</f>
        <v>48</v>
      </c>
      <c r="E25" s="58">
        <f>SUMIF(Вспомогательная!$B$8:$B$24,Оглавление!B25,Вспомогательная!$E$8:$E$24)</f>
        <v>0.88888888888888884</v>
      </c>
      <c r="I25" s="56"/>
      <c r="J25" s="56"/>
      <c r="K25" s="56"/>
      <c r="L25" s="56"/>
      <c r="M25" s="56"/>
      <c r="N25" s="56"/>
      <c r="O25" s="56"/>
      <c r="P25" s="56"/>
    </row>
    <row r="26" spans="2:16" ht="15.75" customHeight="1" x14ac:dyDescent="0.25">
      <c r="B26" s="47" t="str">
        <f>IF(C3=Вспомогательная!I2,Вспомогательная!B26,IF(AND(OR(C3=Вспомогательная!I3,C3=""),C4=Вспомогательная!I2),Вспомогательная!B27,IF(AND(OR(C3=Вспомогательная!I3,C3=""),OR(C4=Вспомогательная!I3,C4=""),C5=Вспомогательная!I2),Вспомогательная!B28,"")))</f>
        <v>Итог по ООП НОО</v>
      </c>
      <c r="C26" s="48">
        <f>SUMIF(Вспомогательная!$B$26:$B$28,Оглавление!B26,Вспомогательная!$C$26:$C$28)</f>
        <v>195</v>
      </c>
      <c r="D26" s="49">
        <f>SUMIF(Вспомогательная!$B$26:$B$28,B26,Вспомогательная!$D$26:$D$28)</f>
        <v>180</v>
      </c>
      <c r="E26" s="59">
        <f>SUMIF(Вспомогательная!$B$26:$B$28,Оглавление!B26,Вспомогательная!$E$26:$E$28)</f>
        <v>0.92307692307692313</v>
      </c>
      <c r="I26" s="56"/>
      <c r="J26" s="56"/>
      <c r="K26" s="56"/>
      <c r="L26" s="56"/>
      <c r="M26" s="56"/>
      <c r="N26" s="56"/>
      <c r="O26" s="56"/>
      <c r="P26" s="56"/>
    </row>
    <row r="27" spans="2:16" ht="15.75" customHeight="1" x14ac:dyDescent="0.25">
      <c r="B27" s="50" t="str">
        <f>IF(AND(B26=Вспомогательная!B26,C4=Вспомогательная!I2),Вспомогательная!B27,IF(AND(B26=Вспомогательная!B27,C5=Вспомогательная!I2),Вспомогательная!B28,IF(AND(B26=Вспомогательная!B26,C5=Вспомогательная!I2,OR(C4=Вспомогательная!I3,C4="")),Вспомогательная!B28,"")))</f>
        <v>Итог по ООП ООО</v>
      </c>
      <c r="C27" s="51">
        <f>SUMIF(Вспомогательная!$B$26:$B$28,Оглавление!B27,Вспомогательная!$C$26:$C$28)</f>
        <v>770</v>
      </c>
      <c r="D27" s="52">
        <f>SUMIF(Вспомогательная!$B$26:$B$28,B27,Вспомогательная!$D$26:$D$28)</f>
        <v>725</v>
      </c>
      <c r="E27" s="60">
        <f>SUMIF(Вспомогательная!$B$26:$B$28,Оглавление!B27,Вспомогательная!$E$26:$E$28)</f>
        <v>0.94155844155844159</v>
      </c>
      <c r="I27" s="56"/>
      <c r="J27" s="56"/>
      <c r="K27" s="56"/>
      <c r="L27" s="56"/>
      <c r="M27" s="56"/>
      <c r="N27" s="56"/>
      <c r="O27" s="56"/>
      <c r="P27" s="56"/>
    </row>
    <row r="28" spans="2:16" ht="16.5" customHeight="1" thickBot="1" x14ac:dyDescent="0.3">
      <c r="B28" s="53" t="str">
        <f>IF(AND(B27=Вспомогательная!B27,Оглавление!C5=Вспомогательная!I2),Вспомогательная!B28,"")</f>
        <v>Итог по ООП СОО</v>
      </c>
      <c r="C28" s="54">
        <f>SUMIF(Вспомогательная!$B$26:$B$28,Оглавление!B28,Вспомогательная!$C$26:$C$28)</f>
        <v>574</v>
      </c>
      <c r="D28" s="55">
        <f>SUMIF(Вспомогательная!$B$26:$B$28,B28,Вспомогательная!$D$26:$D$28)</f>
        <v>531</v>
      </c>
      <c r="E28" s="61">
        <f>SUMIF(Вспомогательная!$B$26:$B$28,Оглавление!B28,Вспомогательная!$E$26:$E$28)</f>
        <v>0.92508710801393723</v>
      </c>
      <c r="I28" s="56"/>
      <c r="J28" s="56"/>
      <c r="K28" s="56"/>
      <c r="L28" s="56"/>
      <c r="M28" s="56"/>
      <c r="N28" s="56"/>
      <c r="O28" s="56"/>
      <c r="P28" s="56"/>
    </row>
  </sheetData>
  <mergeCells count="2">
    <mergeCell ref="B2:C2"/>
    <mergeCell ref="I2:P15"/>
  </mergeCells>
  <conditionalFormatting sqref="E9:E28">
    <cfRule type="cellIs" dxfId="7" priority="21" stopIfTrue="1" operator="between">
      <formula>0.285</formula>
      <formula>0.5849</formula>
    </cfRule>
    <cfRule type="cellIs" dxfId="6" priority="25" operator="between">
      <formula>0.885</formula>
      <formula>1</formula>
    </cfRule>
    <cfRule type="cellIs" dxfId="5" priority="26" operator="between">
      <formula>0.585</formula>
      <formula>0.885</formula>
    </cfRule>
    <cfRule type="cellIs" dxfId="4" priority="27" operator="between">
      <formula>0.01</formula>
      <formula>0.285</formula>
    </cfRule>
  </conditionalFormatting>
  <conditionalFormatting sqref="D9">
    <cfRule type="dataBar" priority="20">
      <dataBar>
        <cfvo type="num" val="0"/>
        <cfvo type="num" val="$C$9"/>
        <color rgb="FF638EC6"/>
      </dataBar>
      <extLst>
        <ext xmlns:x14="http://schemas.microsoft.com/office/spreadsheetml/2009/9/main" uri="{B025F937-C7B1-47D3-B67F-A62EFF666E3E}">
          <x14:id>{D28FC0ED-4C48-4351-A233-661AE7506F70}</x14:id>
        </ext>
      </extLst>
    </cfRule>
  </conditionalFormatting>
  <conditionalFormatting sqref="D10">
    <cfRule type="dataBar" priority="19">
      <dataBar>
        <cfvo type="num" val="0"/>
        <cfvo type="num" val="$C$10"/>
        <color rgb="FF638EC6"/>
      </dataBar>
      <extLst>
        <ext xmlns:x14="http://schemas.microsoft.com/office/spreadsheetml/2009/9/main" uri="{B025F937-C7B1-47D3-B67F-A62EFF666E3E}">
          <x14:id>{3FE9167B-ED93-487A-9DB2-2EBF14EF54A5}</x14:id>
        </ext>
      </extLst>
    </cfRule>
  </conditionalFormatting>
  <conditionalFormatting sqref="D11">
    <cfRule type="dataBar" priority="18">
      <dataBar>
        <cfvo type="num" val="0"/>
        <cfvo type="num" val="$C$11"/>
        <color rgb="FF638EC6"/>
      </dataBar>
      <extLst>
        <ext xmlns:x14="http://schemas.microsoft.com/office/spreadsheetml/2009/9/main" uri="{B025F937-C7B1-47D3-B67F-A62EFF666E3E}">
          <x14:id>{0032CE3A-6114-466B-A9A9-6AFDA4CC8498}</x14:id>
        </ext>
      </extLst>
    </cfRule>
  </conditionalFormatting>
  <conditionalFormatting sqref="D12">
    <cfRule type="dataBar" priority="17">
      <dataBar>
        <cfvo type="num" val="0"/>
        <cfvo type="num" val="$C$12"/>
        <color rgb="FF638EC6"/>
      </dataBar>
      <extLst>
        <ext xmlns:x14="http://schemas.microsoft.com/office/spreadsheetml/2009/9/main" uri="{B025F937-C7B1-47D3-B67F-A62EFF666E3E}">
          <x14:id>{55895C81-F5F4-48DD-9D61-7137FC4FDDAB}</x14:id>
        </ext>
      </extLst>
    </cfRule>
  </conditionalFormatting>
  <conditionalFormatting sqref="D13">
    <cfRule type="dataBar" priority="16">
      <dataBar>
        <cfvo type="num" val="0"/>
        <cfvo type="num" val="$C$13"/>
        <color rgb="FF638EC6"/>
      </dataBar>
      <extLst>
        <ext xmlns:x14="http://schemas.microsoft.com/office/spreadsheetml/2009/9/main" uri="{B025F937-C7B1-47D3-B67F-A62EFF666E3E}">
          <x14:id>{59067A6F-154A-432D-81D5-E97C711DD4B3}</x14:id>
        </ext>
      </extLst>
    </cfRule>
  </conditionalFormatting>
  <conditionalFormatting sqref="D14">
    <cfRule type="dataBar" priority="15">
      <dataBar>
        <cfvo type="num" val="0"/>
        <cfvo type="num" val="$C$14"/>
        <color rgb="FF638EC6"/>
      </dataBar>
      <extLst>
        <ext xmlns:x14="http://schemas.microsoft.com/office/spreadsheetml/2009/9/main" uri="{B025F937-C7B1-47D3-B67F-A62EFF666E3E}">
          <x14:id>{D033E00F-22C8-477A-B8F4-B99A32376C4E}</x14:id>
        </ext>
      </extLst>
    </cfRule>
  </conditionalFormatting>
  <conditionalFormatting sqref="D15">
    <cfRule type="dataBar" priority="14">
      <dataBar>
        <cfvo type="num" val="0"/>
        <cfvo type="num" val="$C$15"/>
        <color rgb="FF638EC6"/>
      </dataBar>
      <extLst>
        <ext xmlns:x14="http://schemas.microsoft.com/office/spreadsheetml/2009/9/main" uri="{B025F937-C7B1-47D3-B67F-A62EFF666E3E}">
          <x14:id>{FF27B4BB-96E8-40F0-9AD7-E233E8E7487A}</x14:id>
        </ext>
      </extLst>
    </cfRule>
  </conditionalFormatting>
  <conditionalFormatting sqref="D16">
    <cfRule type="dataBar" priority="13">
      <dataBar>
        <cfvo type="num" val="0"/>
        <cfvo type="num" val="$C$16"/>
        <color rgb="FF638EC6"/>
      </dataBar>
      <extLst>
        <ext xmlns:x14="http://schemas.microsoft.com/office/spreadsheetml/2009/9/main" uri="{B025F937-C7B1-47D3-B67F-A62EFF666E3E}">
          <x14:id>{2CFC25FF-F453-48AC-B8B3-7443223B429B}</x14:id>
        </ext>
      </extLst>
    </cfRule>
  </conditionalFormatting>
  <conditionalFormatting sqref="D17">
    <cfRule type="dataBar" priority="12">
      <dataBar>
        <cfvo type="num" val="0"/>
        <cfvo type="num" val="$C$17"/>
        <color rgb="FF638EC6"/>
      </dataBar>
      <extLst>
        <ext xmlns:x14="http://schemas.microsoft.com/office/spreadsheetml/2009/9/main" uri="{B025F937-C7B1-47D3-B67F-A62EFF666E3E}">
          <x14:id>{870568F1-E465-4DF9-8E17-745E4C1963FD}</x14:id>
        </ext>
      </extLst>
    </cfRule>
  </conditionalFormatting>
  <conditionalFormatting sqref="D18">
    <cfRule type="dataBar" priority="11">
      <dataBar>
        <cfvo type="num" val="0"/>
        <cfvo type="num" val="$C$18"/>
        <color rgb="FF638EC6"/>
      </dataBar>
      <extLst>
        <ext xmlns:x14="http://schemas.microsoft.com/office/spreadsheetml/2009/9/main" uri="{B025F937-C7B1-47D3-B67F-A62EFF666E3E}">
          <x14:id>{02780908-25F8-4443-BD46-78BCEF7F14BC}</x14:id>
        </ext>
      </extLst>
    </cfRule>
  </conditionalFormatting>
  <conditionalFormatting sqref="D19">
    <cfRule type="dataBar" priority="10">
      <dataBar>
        <cfvo type="num" val="0"/>
        <cfvo type="num" val="$C$19"/>
        <color rgb="FF638EC6"/>
      </dataBar>
      <extLst>
        <ext xmlns:x14="http://schemas.microsoft.com/office/spreadsheetml/2009/9/main" uri="{B025F937-C7B1-47D3-B67F-A62EFF666E3E}">
          <x14:id>{099E8EDE-BE84-425E-BED1-86C8B28AF55B}</x14:id>
        </ext>
      </extLst>
    </cfRule>
  </conditionalFormatting>
  <conditionalFormatting sqref="D20">
    <cfRule type="dataBar" priority="9">
      <dataBar>
        <cfvo type="num" val="0"/>
        <cfvo type="num" val="$C$20"/>
        <color rgb="FF638EC6"/>
      </dataBar>
      <extLst>
        <ext xmlns:x14="http://schemas.microsoft.com/office/spreadsheetml/2009/9/main" uri="{B025F937-C7B1-47D3-B67F-A62EFF666E3E}">
          <x14:id>{76854563-F156-4D19-851D-4602DFE59B33}</x14:id>
        </ext>
      </extLst>
    </cfRule>
  </conditionalFormatting>
  <conditionalFormatting sqref="D21">
    <cfRule type="dataBar" priority="8">
      <dataBar>
        <cfvo type="num" val="0"/>
        <cfvo type="num" val="$C$21"/>
        <color rgb="FF638EC6"/>
      </dataBar>
      <extLst>
        <ext xmlns:x14="http://schemas.microsoft.com/office/spreadsheetml/2009/9/main" uri="{B025F937-C7B1-47D3-B67F-A62EFF666E3E}">
          <x14:id>{6725A7F2-3045-4E79-82B0-E6ACF221322E}</x14:id>
        </ext>
      </extLst>
    </cfRule>
  </conditionalFormatting>
  <conditionalFormatting sqref="D22">
    <cfRule type="dataBar" priority="7">
      <dataBar>
        <cfvo type="num" val="0"/>
        <cfvo type="num" val="$C$22"/>
        <color rgb="FF638EC6"/>
      </dataBar>
      <extLst>
        <ext xmlns:x14="http://schemas.microsoft.com/office/spreadsheetml/2009/9/main" uri="{B025F937-C7B1-47D3-B67F-A62EFF666E3E}">
          <x14:id>{AC0AEB12-3B1A-479E-BDD8-52503F7C45B3}</x14:id>
        </ext>
      </extLst>
    </cfRule>
  </conditionalFormatting>
  <conditionalFormatting sqref="D23">
    <cfRule type="dataBar" priority="6">
      <dataBar>
        <cfvo type="num" val="0"/>
        <cfvo type="num" val="$C$23"/>
        <color rgb="FF638EC6"/>
      </dataBar>
      <extLst>
        <ext xmlns:x14="http://schemas.microsoft.com/office/spreadsheetml/2009/9/main" uri="{B025F937-C7B1-47D3-B67F-A62EFF666E3E}">
          <x14:id>{8005407C-90E2-45E5-BD73-E9F66E0B6021}</x14:id>
        </ext>
      </extLst>
    </cfRule>
  </conditionalFormatting>
  <conditionalFormatting sqref="D24">
    <cfRule type="dataBar" priority="5">
      <dataBar>
        <cfvo type="num" val="0"/>
        <cfvo type="num" val="$C$24"/>
        <color rgb="FF638EC6"/>
      </dataBar>
      <extLst>
        <ext xmlns:x14="http://schemas.microsoft.com/office/spreadsheetml/2009/9/main" uri="{B025F937-C7B1-47D3-B67F-A62EFF666E3E}">
          <x14:id>{08BA56C3-5927-45D3-A2DD-42EC61D9CB36}</x14:id>
        </ext>
      </extLst>
    </cfRule>
  </conditionalFormatting>
  <conditionalFormatting sqref="D25">
    <cfRule type="dataBar" priority="4">
      <dataBar>
        <cfvo type="num" val="0"/>
        <cfvo type="num" val="$C$25"/>
        <color rgb="FF638EC6"/>
      </dataBar>
      <extLst>
        <ext xmlns:x14="http://schemas.microsoft.com/office/spreadsheetml/2009/9/main" uri="{B025F937-C7B1-47D3-B67F-A62EFF666E3E}">
          <x14:id>{A94A28F0-B142-4B6B-8BB0-5AAD35D15617}</x14:id>
        </ext>
      </extLst>
    </cfRule>
  </conditionalFormatting>
  <conditionalFormatting sqref="D26">
    <cfRule type="dataBar" priority="3">
      <dataBar>
        <cfvo type="num" val="0"/>
        <cfvo type="num" val="$C$26"/>
        <color rgb="FF638EC6"/>
      </dataBar>
      <extLst>
        <ext xmlns:x14="http://schemas.microsoft.com/office/spreadsheetml/2009/9/main" uri="{B025F937-C7B1-47D3-B67F-A62EFF666E3E}">
          <x14:id>{6B5731D1-CA9F-4960-BFCC-9B483D02F770}</x14:id>
        </ext>
      </extLst>
    </cfRule>
  </conditionalFormatting>
  <conditionalFormatting sqref="D27">
    <cfRule type="dataBar" priority="2">
      <dataBar>
        <cfvo type="num" val="0"/>
        <cfvo type="num" val="$C$27"/>
        <color rgb="FF638EC6"/>
      </dataBar>
      <extLst>
        <ext xmlns:x14="http://schemas.microsoft.com/office/spreadsheetml/2009/9/main" uri="{B025F937-C7B1-47D3-B67F-A62EFF666E3E}">
          <x14:id>{60F3AE9E-7579-4A95-84BC-2773B6690106}</x14:id>
        </ext>
      </extLst>
    </cfRule>
  </conditionalFormatting>
  <conditionalFormatting sqref="D28">
    <cfRule type="dataBar" priority="1">
      <dataBar>
        <cfvo type="num" val="0"/>
        <cfvo type="num" val="$C$28"/>
        <color rgb="FF638EC6"/>
      </dataBar>
      <extLst>
        <ext xmlns:x14="http://schemas.microsoft.com/office/spreadsheetml/2009/9/main" uri="{B025F937-C7B1-47D3-B67F-A62EFF666E3E}">
          <x14:id>{0586BE4D-94DB-4478-9043-A23546880EA9}</x14:id>
        </ext>
      </extLst>
    </cfRule>
  </conditionalFormatting>
  <dataValidations count="1">
    <dataValidation type="list" allowBlank="1" showInputMessage="1" showErrorMessage="1" sqref="C3:C5">
      <formula1>$S$2:$S$3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8FC0ED-4C48-4351-A233-661AE7506F70}">
            <x14:dataBar minLength="0" maxLength="100" negativeBarColorSameAsPositive="1" axisPosition="none">
              <x14:cfvo type="num">
                <xm:f>0</xm:f>
              </x14:cfvo>
              <x14:cfvo type="num">
                <xm:f>$C$9</xm:f>
              </x14:cfvo>
            </x14:dataBar>
          </x14:cfRule>
          <xm:sqref>D9</xm:sqref>
        </x14:conditionalFormatting>
        <x14:conditionalFormatting xmlns:xm="http://schemas.microsoft.com/office/excel/2006/main">
          <x14:cfRule type="dataBar" id="{3FE9167B-ED93-487A-9DB2-2EBF14EF54A5}">
            <x14:dataBar minLength="0" maxLength="100" negativeBarColorSameAsPositive="1" axisPosition="none">
              <x14:cfvo type="num">
                <xm:f>0</xm:f>
              </x14:cfvo>
              <x14:cfvo type="num">
                <xm:f>$C$10</xm:f>
              </x14:cfvo>
            </x14:dataBar>
          </x14:cfRule>
          <xm:sqref>D10</xm:sqref>
        </x14:conditionalFormatting>
        <x14:conditionalFormatting xmlns:xm="http://schemas.microsoft.com/office/excel/2006/main">
          <x14:cfRule type="dataBar" id="{0032CE3A-6114-466B-A9A9-6AFDA4CC8498}">
            <x14:dataBar minLength="0" maxLength="100" negativeBarColorSameAsPositive="1" axisPosition="none">
              <x14:cfvo type="num">
                <xm:f>0</xm:f>
              </x14:cfvo>
              <x14:cfvo type="num">
                <xm:f>$C$11</xm:f>
              </x14:cfvo>
            </x14:dataBar>
          </x14:cfRule>
          <xm:sqref>D11</xm:sqref>
        </x14:conditionalFormatting>
        <x14:conditionalFormatting xmlns:xm="http://schemas.microsoft.com/office/excel/2006/main">
          <x14:cfRule type="dataBar" id="{55895C81-F5F4-48DD-9D61-7137FC4FDDAB}">
            <x14:dataBar minLength="0" maxLength="100" negativeBarColorSameAsPositive="1" axisPosition="none">
              <x14:cfvo type="num">
                <xm:f>0</xm:f>
              </x14:cfvo>
              <x14:cfvo type="num">
                <xm:f>$C$12</xm:f>
              </x14:cfvo>
            </x14:dataBar>
          </x14:cfRule>
          <xm:sqref>D12</xm:sqref>
        </x14:conditionalFormatting>
        <x14:conditionalFormatting xmlns:xm="http://schemas.microsoft.com/office/excel/2006/main">
          <x14:cfRule type="dataBar" id="{59067A6F-154A-432D-81D5-E97C711DD4B3}">
            <x14:dataBar minLength="0" maxLength="100" negativeBarColorSameAsPositive="1" axisPosition="none">
              <x14:cfvo type="num">
                <xm:f>0</xm:f>
              </x14:cfvo>
              <x14:cfvo type="num">
                <xm:f>$C$13</xm:f>
              </x14:cfvo>
            </x14:dataBar>
          </x14:cfRule>
          <xm:sqref>D13</xm:sqref>
        </x14:conditionalFormatting>
        <x14:conditionalFormatting xmlns:xm="http://schemas.microsoft.com/office/excel/2006/main">
          <x14:cfRule type="dataBar" id="{D033E00F-22C8-477A-B8F4-B99A32376C4E}">
            <x14:dataBar minLength="0" maxLength="100" negativeBarColorSameAsPositive="1" axisPosition="none">
              <x14:cfvo type="num">
                <xm:f>0</xm:f>
              </x14:cfvo>
              <x14:cfvo type="num">
                <xm:f>$C$14</xm:f>
              </x14:cfvo>
            </x14:dataBar>
          </x14:cfRule>
          <xm:sqref>D14</xm:sqref>
        </x14:conditionalFormatting>
        <x14:conditionalFormatting xmlns:xm="http://schemas.microsoft.com/office/excel/2006/main">
          <x14:cfRule type="dataBar" id="{FF27B4BB-96E8-40F0-9AD7-E233E8E7487A}">
            <x14:dataBar minLength="0" maxLength="100" negativeBarColorSameAsPositive="1" axisPosition="none">
              <x14:cfvo type="num">
                <xm:f>0</xm:f>
              </x14:cfvo>
              <x14:cfvo type="num">
                <xm:f>$C$15</xm:f>
              </x14:cfvo>
            </x14:dataBar>
          </x14:cfRule>
          <xm:sqref>D15</xm:sqref>
        </x14:conditionalFormatting>
        <x14:conditionalFormatting xmlns:xm="http://schemas.microsoft.com/office/excel/2006/main">
          <x14:cfRule type="dataBar" id="{2CFC25FF-F453-48AC-B8B3-7443223B429B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D16</xm:sqref>
        </x14:conditionalFormatting>
        <x14:conditionalFormatting xmlns:xm="http://schemas.microsoft.com/office/excel/2006/main">
          <x14:cfRule type="dataBar" id="{870568F1-E465-4DF9-8E17-745E4C1963FD}">
            <x14:dataBar minLength="0" maxLength="100" negativeBarColorSameAsPositive="1" axisPosition="none">
              <x14:cfvo type="num">
                <xm:f>0</xm:f>
              </x14:cfvo>
              <x14:cfvo type="num">
                <xm:f>$C$17</xm:f>
              </x14:cfvo>
            </x14:dataBar>
          </x14:cfRule>
          <xm:sqref>D17</xm:sqref>
        </x14:conditionalFormatting>
        <x14:conditionalFormatting xmlns:xm="http://schemas.microsoft.com/office/excel/2006/main">
          <x14:cfRule type="dataBar" id="{02780908-25F8-4443-BD46-78BCEF7F14BC}">
            <x14:dataBar minLength="0" maxLength="100" negativeBarColorSameAsPositive="1" axisPosition="none">
              <x14:cfvo type="num">
                <xm:f>0</xm:f>
              </x14:cfvo>
              <x14:cfvo type="num">
                <xm:f>$C$18</xm:f>
              </x14:cfvo>
            </x14:dataBar>
          </x14:cfRule>
          <xm:sqref>D18</xm:sqref>
        </x14:conditionalFormatting>
        <x14:conditionalFormatting xmlns:xm="http://schemas.microsoft.com/office/excel/2006/main">
          <x14:cfRule type="dataBar" id="{099E8EDE-BE84-425E-BED1-86C8B28AF55B}">
            <x14:dataBar minLength="0" maxLength="100" negativeBarColorSameAsPositive="1" axisPosition="none">
              <x14:cfvo type="num">
                <xm:f>0</xm:f>
              </x14:cfvo>
              <x14:cfvo type="num">
                <xm:f>$C$19</xm:f>
              </x14:cfvo>
            </x14:dataBar>
          </x14:cfRule>
          <xm:sqref>D19</xm:sqref>
        </x14:conditionalFormatting>
        <x14:conditionalFormatting xmlns:xm="http://schemas.microsoft.com/office/excel/2006/main">
          <x14:cfRule type="dataBar" id="{76854563-F156-4D19-851D-4602DFE59B33}">
            <x14:dataBar minLength="0" maxLength="100" negativeBarColorSameAsPositive="1" axisPosition="none">
              <x14:cfvo type="num">
                <xm:f>0</xm:f>
              </x14:cfvo>
              <x14:cfvo type="num">
                <xm:f>$C$20</xm:f>
              </x14:cfvo>
            </x14:dataBar>
          </x14:cfRule>
          <xm:sqref>D20</xm:sqref>
        </x14:conditionalFormatting>
        <x14:conditionalFormatting xmlns:xm="http://schemas.microsoft.com/office/excel/2006/main">
          <x14:cfRule type="dataBar" id="{6725A7F2-3045-4E79-82B0-E6ACF221322E}">
            <x14:dataBar minLength="0" maxLength="100" negativeBarColorSameAsPositive="1" axisPosition="none">
              <x14:cfvo type="num">
                <xm:f>0</xm:f>
              </x14:cfvo>
              <x14:cfvo type="num">
                <xm:f>$C$21</xm:f>
              </x14:cfvo>
            </x14:dataBar>
          </x14:cfRule>
          <xm:sqref>D21</xm:sqref>
        </x14:conditionalFormatting>
        <x14:conditionalFormatting xmlns:xm="http://schemas.microsoft.com/office/excel/2006/main">
          <x14:cfRule type="dataBar" id="{AC0AEB12-3B1A-479E-BDD8-52503F7C45B3}">
            <x14:dataBar minLength="0" maxLength="100" negativeBarColorSameAsPositive="1" axisPosition="none">
              <x14:cfvo type="num">
                <xm:f>0</xm:f>
              </x14:cfvo>
              <x14:cfvo type="num">
                <xm:f>$C$22</xm:f>
              </x14:cfvo>
            </x14:dataBar>
          </x14:cfRule>
          <xm:sqref>D22</xm:sqref>
        </x14:conditionalFormatting>
        <x14:conditionalFormatting xmlns:xm="http://schemas.microsoft.com/office/excel/2006/main">
          <x14:cfRule type="dataBar" id="{8005407C-90E2-45E5-BD73-E9F66E0B6021}">
            <x14:dataBar minLength="0" maxLength="100" negativeBarColorSameAsPositive="1" axisPosition="none">
              <x14:cfvo type="num">
                <xm:f>0</xm:f>
              </x14:cfvo>
              <x14:cfvo type="num">
                <xm:f>$C$23</xm:f>
              </x14:cfvo>
            </x14:dataBar>
          </x14:cfRule>
          <xm:sqref>D23</xm:sqref>
        </x14:conditionalFormatting>
        <x14:conditionalFormatting xmlns:xm="http://schemas.microsoft.com/office/excel/2006/main">
          <x14:cfRule type="dataBar" id="{08BA56C3-5927-45D3-A2DD-42EC61D9CB36}">
            <x14:dataBar minLength="0" maxLength="100" negativeBarColorSameAsPositive="1" axisPosition="none">
              <x14:cfvo type="num">
                <xm:f>0</xm:f>
              </x14:cfvo>
              <x14:cfvo type="num">
                <xm:f>$C$24</xm:f>
              </x14:cfvo>
            </x14:dataBar>
          </x14:cfRule>
          <xm:sqref>D24</xm:sqref>
        </x14:conditionalFormatting>
        <x14:conditionalFormatting xmlns:xm="http://schemas.microsoft.com/office/excel/2006/main">
          <x14:cfRule type="dataBar" id="{A94A28F0-B142-4B6B-8BB0-5AAD35D15617}">
            <x14:dataBar minLength="0" maxLength="100" negativeBarColorSameAsPositive="1" axisPosition="none">
              <x14:cfvo type="num">
                <xm:f>0</xm:f>
              </x14:cfvo>
              <x14:cfvo type="num">
                <xm:f>$C$25</xm:f>
              </x14:cfvo>
            </x14:dataBar>
          </x14:cfRule>
          <xm:sqref>D25</xm:sqref>
        </x14:conditionalFormatting>
        <x14:conditionalFormatting xmlns:xm="http://schemas.microsoft.com/office/excel/2006/main">
          <x14:cfRule type="dataBar" id="{6B5731D1-CA9F-4960-BFCC-9B483D02F770}">
            <x14:dataBar minLength="0" maxLength="100" negativeBarColorSameAsPositive="1" axisPosition="none">
              <x14:cfvo type="num">
                <xm:f>0</xm:f>
              </x14:cfvo>
              <x14:cfvo type="num">
                <xm:f>$C$26</xm:f>
              </x14:cfvo>
            </x14:dataBar>
          </x14:cfRule>
          <xm:sqref>D26</xm:sqref>
        </x14:conditionalFormatting>
        <x14:conditionalFormatting xmlns:xm="http://schemas.microsoft.com/office/excel/2006/main">
          <x14:cfRule type="dataBar" id="{60F3AE9E-7579-4A95-84BC-2773B6690106}">
            <x14:dataBar minLength="0" maxLength="100" negativeBarColorSameAsPositive="1" axisPosition="none">
              <x14:cfvo type="num">
                <xm:f>0</xm:f>
              </x14:cfvo>
              <x14:cfvo type="num">
                <xm:f>$C$27</xm:f>
              </x14:cfvo>
            </x14:dataBar>
          </x14:cfRule>
          <xm:sqref>D27</xm:sqref>
        </x14:conditionalFormatting>
        <x14:conditionalFormatting xmlns:xm="http://schemas.microsoft.com/office/excel/2006/main">
          <x14:cfRule type="dataBar" id="{0586BE4D-94DB-4478-9043-A23546880EA9}">
            <x14:dataBar minLength="0" maxLength="100" negativeBarColorSameAsPositive="1" axisPosition="none">
              <x14:cfvo type="num">
                <xm:f>0</xm:f>
              </x14:cfvo>
              <x14:cfvo type="num">
                <xm:f>$C$28</xm:f>
              </x14:cfvo>
            </x14:dataBar>
          </x14:cfRule>
          <xm:sqref>D28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H49"/>
  <sheetViews>
    <sheetView workbookViewId="0">
      <pane ySplit="2" topLeftCell="A3" activePane="bottomLeft" state="frozen"/>
      <selection pane="bottomLeft" activeCell="E1" sqref="E1:H2"/>
    </sheetView>
  </sheetViews>
  <sheetFormatPr defaultRowHeight="15.75" x14ac:dyDescent="0.25"/>
  <cols>
    <col min="1" max="1" width="10.140625" customWidth="1"/>
    <col min="2" max="2" width="64.140625" customWidth="1"/>
    <col min="3" max="3" width="9.7109375" style="16" bestFit="1" customWidth="1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507</v>
      </c>
      <c r="B2" s="104"/>
      <c r="C2" s="14">
        <f>C3+C16+C22+C25+C27+C40</f>
        <v>39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15">
        <f>SUM(C4:C15)</f>
        <v>12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372</v>
      </c>
      <c r="B10" s="79" t="s">
        <v>1256</v>
      </c>
      <c r="C10" s="64">
        <v>1</v>
      </c>
    </row>
    <row r="11" spans="1:8" x14ac:dyDescent="0.25">
      <c r="A11" s="6" t="s">
        <v>508</v>
      </c>
      <c r="B11" s="6" t="s">
        <v>509</v>
      </c>
      <c r="C11" s="64">
        <v>1</v>
      </c>
    </row>
    <row r="12" spans="1:8" ht="31.5" x14ac:dyDescent="0.25">
      <c r="A12" s="6" t="s">
        <v>510</v>
      </c>
      <c r="B12" s="6" t="s">
        <v>511</v>
      </c>
      <c r="C12" s="64">
        <v>1</v>
      </c>
    </row>
    <row r="13" spans="1:8" ht="63" x14ac:dyDescent="0.25">
      <c r="A13" s="6" t="s">
        <v>512</v>
      </c>
      <c r="B13" s="78" t="s">
        <v>1258</v>
      </c>
      <c r="C13" s="64">
        <v>1</v>
      </c>
    </row>
    <row r="14" spans="1:8" x14ac:dyDescent="0.25">
      <c r="A14" s="6" t="s">
        <v>1259</v>
      </c>
      <c r="B14" s="6" t="s">
        <v>513</v>
      </c>
      <c r="C14" s="64">
        <v>1</v>
      </c>
      <c r="D14" s="84"/>
    </row>
    <row r="15" spans="1:8" ht="31.5" x14ac:dyDescent="0.25">
      <c r="A15" s="6" t="s">
        <v>369</v>
      </c>
      <c r="B15" s="6" t="s">
        <v>193</v>
      </c>
      <c r="C15" s="64">
        <v>1</v>
      </c>
    </row>
    <row r="16" spans="1:8" x14ac:dyDescent="0.25">
      <c r="A16" s="102" t="s">
        <v>164</v>
      </c>
      <c r="B16" s="102"/>
      <c r="C16" s="65">
        <f>SUM(C17:C21)</f>
        <v>5</v>
      </c>
    </row>
    <row r="17" spans="1:3" x14ac:dyDescent="0.25">
      <c r="A17" s="6" t="s">
        <v>354</v>
      </c>
      <c r="B17" s="6" t="s">
        <v>355</v>
      </c>
      <c r="C17" s="64">
        <v>1</v>
      </c>
    </row>
    <row r="18" spans="1:3" x14ac:dyDescent="0.25">
      <c r="A18" s="6" t="s">
        <v>356</v>
      </c>
      <c r="B18" s="6" t="s">
        <v>357</v>
      </c>
      <c r="C18" s="64">
        <v>1</v>
      </c>
    </row>
    <row r="19" spans="1:3" x14ac:dyDescent="0.25">
      <c r="A19" s="6" t="s">
        <v>358</v>
      </c>
      <c r="B19" s="6" t="s">
        <v>167</v>
      </c>
      <c r="C19" s="64">
        <v>1</v>
      </c>
    </row>
    <row r="20" spans="1:3" ht="94.5" x14ac:dyDescent="0.25">
      <c r="A20" s="6" t="s">
        <v>359</v>
      </c>
      <c r="B20" s="6" t="s">
        <v>360</v>
      </c>
      <c r="C20" s="64">
        <v>1</v>
      </c>
    </row>
    <row r="21" spans="1:3" ht="64.5" customHeight="1" x14ac:dyDescent="0.25">
      <c r="A21" s="6" t="s">
        <v>361</v>
      </c>
      <c r="B21" s="78" t="s">
        <v>1254</v>
      </c>
      <c r="C21" s="64">
        <v>1</v>
      </c>
    </row>
    <row r="22" spans="1:3" x14ac:dyDescent="0.25">
      <c r="A22" s="102" t="s">
        <v>362</v>
      </c>
      <c r="B22" s="102"/>
      <c r="C22" s="65">
        <f>SUM(C23:C24)</f>
        <v>1</v>
      </c>
    </row>
    <row r="23" spans="1:3" ht="31.5" x14ac:dyDescent="0.25">
      <c r="A23" s="6" t="s">
        <v>363</v>
      </c>
      <c r="B23" s="6" t="s">
        <v>364</v>
      </c>
      <c r="C23" s="64"/>
    </row>
    <row r="24" spans="1:3" x14ac:dyDescent="0.25">
      <c r="A24" s="6" t="s">
        <v>365</v>
      </c>
      <c r="B24" s="6" t="s">
        <v>366</v>
      </c>
      <c r="C24" s="64">
        <v>1</v>
      </c>
    </row>
    <row r="25" spans="1:3" x14ac:dyDescent="0.25">
      <c r="A25" s="102" t="s">
        <v>226</v>
      </c>
      <c r="B25" s="102"/>
      <c r="C25" s="65">
        <f>C26</f>
        <v>1</v>
      </c>
    </row>
    <row r="26" spans="1:3" ht="31.5" x14ac:dyDescent="0.25">
      <c r="A26" s="6" t="s">
        <v>367</v>
      </c>
      <c r="B26" s="6" t="s">
        <v>368</v>
      </c>
      <c r="C26" s="64">
        <v>1</v>
      </c>
    </row>
    <row r="27" spans="1:3" ht="35.25" customHeight="1" x14ac:dyDescent="0.25">
      <c r="A27" s="102" t="s">
        <v>514</v>
      </c>
      <c r="B27" s="102"/>
      <c r="C27" s="65">
        <f>SUM(C28:C39)</f>
        <v>11</v>
      </c>
    </row>
    <row r="28" spans="1:3" x14ac:dyDescent="0.25">
      <c r="A28" s="6" t="s">
        <v>515</v>
      </c>
      <c r="B28" s="6" t="s">
        <v>516</v>
      </c>
      <c r="C28" s="64">
        <v>1</v>
      </c>
    </row>
    <row r="29" spans="1:3" x14ac:dyDescent="0.25">
      <c r="A29" s="6" t="s">
        <v>517</v>
      </c>
      <c r="B29" s="6" t="s">
        <v>518</v>
      </c>
      <c r="C29" s="64">
        <v>0</v>
      </c>
    </row>
    <row r="30" spans="1:3" x14ac:dyDescent="0.25">
      <c r="A30" s="6" t="s">
        <v>519</v>
      </c>
      <c r="B30" s="6" t="s">
        <v>520</v>
      </c>
      <c r="C30" s="64">
        <v>1</v>
      </c>
    </row>
    <row r="31" spans="1:3" x14ac:dyDescent="0.25">
      <c r="A31" s="6" t="s">
        <v>521</v>
      </c>
      <c r="B31" s="6" t="s">
        <v>522</v>
      </c>
      <c r="C31" s="64">
        <v>1</v>
      </c>
    </row>
    <row r="32" spans="1:3" x14ac:dyDescent="0.25">
      <c r="A32" s="6" t="s">
        <v>523</v>
      </c>
      <c r="B32" s="6" t="s">
        <v>524</v>
      </c>
      <c r="C32" s="64">
        <v>1</v>
      </c>
    </row>
    <row r="33" spans="1:3" ht="31.5" x14ac:dyDescent="0.25">
      <c r="A33" s="6" t="s">
        <v>525</v>
      </c>
      <c r="B33" s="6" t="s">
        <v>526</v>
      </c>
      <c r="C33" s="64">
        <v>1</v>
      </c>
    </row>
    <row r="34" spans="1:3" ht="31.5" x14ac:dyDescent="0.25">
      <c r="A34" s="6" t="s">
        <v>527</v>
      </c>
      <c r="B34" s="6" t="s">
        <v>528</v>
      </c>
      <c r="C34" s="64">
        <v>1</v>
      </c>
    </row>
    <row r="35" spans="1:3" ht="47.25" x14ac:dyDescent="0.25">
      <c r="A35" s="6" t="s">
        <v>529</v>
      </c>
      <c r="B35" s="68" t="s">
        <v>1257</v>
      </c>
      <c r="C35" s="64">
        <v>1</v>
      </c>
    </row>
    <row r="36" spans="1:3" x14ac:dyDescent="0.25">
      <c r="A36" s="6" t="s">
        <v>530</v>
      </c>
      <c r="B36" s="6" t="s">
        <v>531</v>
      </c>
      <c r="C36" s="64">
        <v>1</v>
      </c>
    </row>
    <row r="37" spans="1:3" x14ac:dyDescent="0.25">
      <c r="A37" s="6" t="s">
        <v>532</v>
      </c>
      <c r="B37" s="6" t="s">
        <v>533</v>
      </c>
      <c r="C37" s="64">
        <v>1</v>
      </c>
    </row>
    <row r="38" spans="1:3" x14ac:dyDescent="0.25">
      <c r="A38" s="6" t="s">
        <v>534</v>
      </c>
      <c r="B38" s="6" t="s">
        <v>535</v>
      </c>
      <c r="C38" s="64">
        <v>1</v>
      </c>
    </row>
    <row r="39" spans="1:3" x14ac:dyDescent="0.25">
      <c r="A39" s="6" t="s">
        <v>536</v>
      </c>
      <c r="B39" s="6" t="s">
        <v>537</v>
      </c>
      <c r="C39" s="64">
        <v>1</v>
      </c>
    </row>
    <row r="40" spans="1:3" x14ac:dyDescent="0.25">
      <c r="A40" s="102" t="s">
        <v>538</v>
      </c>
      <c r="B40" s="102"/>
      <c r="C40" s="65">
        <f>SUM(C41:C49)</f>
        <v>9</v>
      </c>
    </row>
    <row r="41" spans="1:3" x14ac:dyDescent="0.25">
      <c r="A41" s="6" t="s">
        <v>539</v>
      </c>
      <c r="B41" s="79" t="s">
        <v>1252</v>
      </c>
      <c r="C41" s="64">
        <v>1</v>
      </c>
    </row>
    <row r="42" spans="1:3" x14ac:dyDescent="0.25">
      <c r="A42" s="6" t="s">
        <v>540</v>
      </c>
      <c r="B42" s="80" t="s">
        <v>1253</v>
      </c>
      <c r="C42" s="64">
        <v>1</v>
      </c>
    </row>
    <row r="43" spans="1:3" x14ac:dyDescent="0.25">
      <c r="A43" s="6" t="s">
        <v>542</v>
      </c>
      <c r="B43" s="6" t="s">
        <v>541</v>
      </c>
      <c r="C43" s="64">
        <v>1</v>
      </c>
    </row>
    <row r="44" spans="1:3" x14ac:dyDescent="0.25">
      <c r="A44" s="6" t="s">
        <v>544</v>
      </c>
      <c r="B44" s="80" t="s">
        <v>543</v>
      </c>
      <c r="C44" s="64">
        <v>1</v>
      </c>
    </row>
    <row r="45" spans="1:3" x14ac:dyDescent="0.25">
      <c r="A45" s="6" t="s">
        <v>545</v>
      </c>
      <c r="B45" s="79" t="s">
        <v>350</v>
      </c>
      <c r="C45" s="64">
        <v>1</v>
      </c>
    </row>
    <row r="46" spans="1:3" x14ac:dyDescent="0.25">
      <c r="A46" s="6" t="s">
        <v>547</v>
      </c>
      <c r="B46" s="6" t="s">
        <v>546</v>
      </c>
      <c r="C46" s="64">
        <v>1</v>
      </c>
    </row>
    <row r="47" spans="1:3" x14ac:dyDescent="0.25">
      <c r="A47" s="62" t="s">
        <v>549</v>
      </c>
      <c r="B47" s="80" t="s">
        <v>548</v>
      </c>
      <c r="C47" s="66">
        <v>1</v>
      </c>
    </row>
    <row r="48" spans="1:3" x14ac:dyDescent="0.25">
      <c r="A48" s="6" t="s">
        <v>551</v>
      </c>
      <c r="B48" s="80" t="s">
        <v>550</v>
      </c>
      <c r="C48" s="64">
        <v>1</v>
      </c>
    </row>
    <row r="49" spans="1:3" x14ac:dyDescent="0.25">
      <c r="A49" s="63" t="s">
        <v>1260</v>
      </c>
      <c r="B49" s="80" t="s">
        <v>552</v>
      </c>
      <c r="C49" s="67">
        <v>1</v>
      </c>
    </row>
  </sheetData>
  <mergeCells count="8">
    <mergeCell ref="E1:H2"/>
    <mergeCell ref="A27:B27"/>
    <mergeCell ref="A40:B40"/>
    <mergeCell ref="A2:B2"/>
    <mergeCell ref="A3:B3"/>
    <mergeCell ref="A16:B16"/>
    <mergeCell ref="A22:B22"/>
    <mergeCell ref="A25:B25"/>
  </mergeCells>
  <dataValidations count="1">
    <dataValidation type="whole" allowBlank="1" showInputMessage="1" showErrorMessage="1" sqref="C17:C21 C23:C24 C26 C28:C39 C41:C48 C4:C15">
      <formula1>0</formula1>
      <formula2>1</formula2>
    </dataValidation>
  </dataValidations>
  <hyperlinks>
    <hyperlink ref="B15" r:id="rId1" display="http://ivo.garant.ru/document/redirect/70571454/0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46"/>
  <sheetViews>
    <sheetView zoomScale="85" zoomScaleNormal="85" workbookViewId="0">
      <pane ySplit="2" topLeftCell="A96" activePane="bottomLeft" state="frozen"/>
      <selection pane="bottomLeft" activeCell="E1" sqref="E1:H2"/>
    </sheetView>
  </sheetViews>
  <sheetFormatPr defaultRowHeight="15.75" x14ac:dyDescent="0.25"/>
  <cols>
    <col min="1" max="1" width="10.140625" customWidth="1"/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553</v>
      </c>
      <c r="B2" s="104"/>
      <c r="C2" s="14">
        <f>C3+C17+C23+C26+C31</f>
        <v>127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SUM(C4:C16)</f>
        <v>13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372</v>
      </c>
      <c r="B10" s="80" t="s">
        <v>1256</v>
      </c>
      <c r="C10" s="64">
        <v>1</v>
      </c>
    </row>
    <row r="11" spans="1:8" ht="63" x14ac:dyDescent="0.25">
      <c r="A11" s="6" t="s">
        <v>554</v>
      </c>
      <c r="B11" s="78" t="s">
        <v>555</v>
      </c>
      <c r="C11" s="64">
        <v>1</v>
      </c>
    </row>
    <row r="12" spans="1:8" ht="31.5" x14ac:dyDescent="0.25">
      <c r="A12" s="6" t="s">
        <v>556</v>
      </c>
      <c r="B12" s="6" t="s">
        <v>557</v>
      </c>
      <c r="C12" s="64">
        <v>1</v>
      </c>
    </row>
    <row r="13" spans="1:8" ht="94.5" x14ac:dyDescent="0.25">
      <c r="A13" s="6" t="s">
        <v>558</v>
      </c>
      <c r="B13" s="78" t="s">
        <v>1261</v>
      </c>
      <c r="C13" s="64">
        <v>1</v>
      </c>
    </row>
    <row r="14" spans="1:8" x14ac:dyDescent="0.25">
      <c r="A14" s="6" t="s">
        <v>559</v>
      </c>
      <c r="B14" s="81" t="s">
        <v>373</v>
      </c>
      <c r="C14" s="64">
        <v>1</v>
      </c>
    </row>
    <row r="15" spans="1:8" x14ac:dyDescent="0.25">
      <c r="A15" s="63" t="s">
        <v>1262</v>
      </c>
      <c r="B15" s="82" t="s">
        <v>513</v>
      </c>
      <c r="C15" s="64">
        <v>1</v>
      </c>
    </row>
    <row r="16" spans="1:8" ht="31.5" x14ac:dyDescent="0.25">
      <c r="A16" s="6" t="s">
        <v>369</v>
      </c>
      <c r="B16" s="6" t="s">
        <v>193</v>
      </c>
      <c r="C16" s="64">
        <v>1</v>
      </c>
    </row>
    <row r="17" spans="1:3" x14ac:dyDescent="0.25">
      <c r="A17" s="102" t="s">
        <v>164</v>
      </c>
      <c r="B17" s="102"/>
      <c r="C17" s="65">
        <f>SUM(C18:C22)</f>
        <v>5</v>
      </c>
    </row>
    <row r="18" spans="1:3" x14ac:dyDescent="0.25">
      <c r="A18" s="6" t="s">
        <v>354</v>
      </c>
      <c r="B18" s="6" t="s">
        <v>355</v>
      </c>
      <c r="C18" s="64">
        <v>1</v>
      </c>
    </row>
    <row r="19" spans="1:3" x14ac:dyDescent="0.25">
      <c r="A19" s="6" t="s">
        <v>356</v>
      </c>
      <c r="B19" s="6" t="s">
        <v>357</v>
      </c>
      <c r="C19" s="64">
        <v>1</v>
      </c>
    </row>
    <row r="20" spans="1:3" x14ac:dyDescent="0.25">
      <c r="A20" s="6" t="s">
        <v>358</v>
      </c>
      <c r="B20" s="6" t="s">
        <v>167</v>
      </c>
      <c r="C20" s="64">
        <v>1</v>
      </c>
    </row>
    <row r="21" spans="1:3" ht="94.5" x14ac:dyDescent="0.25">
      <c r="A21" s="6" t="s">
        <v>359</v>
      </c>
      <c r="B21" s="6" t="s">
        <v>360</v>
      </c>
      <c r="C21" s="64">
        <v>1</v>
      </c>
    </row>
    <row r="22" spans="1:3" ht="60.75" customHeight="1" x14ac:dyDescent="0.25">
      <c r="A22" s="6" t="s">
        <v>361</v>
      </c>
      <c r="B22" s="78" t="s">
        <v>1254</v>
      </c>
      <c r="C22" s="64">
        <v>1</v>
      </c>
    </row>
    <row r="23" spans="1:3" x14ac:dyDescent="0.25">
      <c r="A23" s="102" t="s">
        <v>362</v>
      </c>
      <c r="B23" s="102"/>
      <c r="C23" s="65">
        <f>SUM(C24:C25)</f>
        <v>1</v>
      </c>
    </row>
    <row r="24" spans="1:3" ht="31.5" x14ac:dyDescent="0.25">
      <c r="A24" s="6" t="s">
        <v>363</v>
      </c>
      <c r="B24" s="6" t="s">
        <v>364</v>
      </c>
      <c r="C24" s="64"/>
    </row>
    <row r="25" spans="1:3" x14ac:dyDescent="0.25">
      <c r="A25" s="6" t="s">
        <v>365</v>
      </c>
      <c r="B25" s="6" t="s">
        <v>366</v>
      </c>
      <c r="C25" s="64">
        <v>1</v>
      </c>
    </row>
    <row r="26" spans="1:3" x14ac:dyDescent="0.25">
      <c r="A26" s="102" t="s">
        <v>226</v>
      </c>
      <c r="B26" s="102"/>
      <c r="C26" s="65">
        <f>SUM(C27:C30)</f>
        <v>4</v>
      </c>
    </row>
    <row r="27" spans="1:3" ht="31.5" x14ac:dyDescent="0.25">
      <c r="A27" s="6" t="s">
        <v>367</v>
      </c>
      <c r="B27" s="6" t="s">
        <v>368</v>
      </c>
      <c r="C27" s="64">
        <v>1</v>
      </c>
    </row>
    <row r="28" spans="1:3" x14ac:dyDescent="0.25">
      <c r="A28" s="6" t="s">
        <v>744</v>
      </c>
      <c r="B28" s="80" t="s">
        <v>743</v>
      </c>
      <c r="C28" s="64">
        <v>1</v>
      </c>
    </row>
    <row r="29" spans="1:3" x14ac:dyDescent="0.25">
      <c r="A29" s="6" t="s">
        <v>746</v>
      </c>
      <c r="B29" s="80" t="s">
        <v>745</v>
      </c>
      <c r="C29" s="64">
        <v>1</v>
      </c>
    </row>
    <row r="30" spans="1:3" ht="31.5" x14ac:dyDescent="0.25">
      <c r="A30" s="6" t="s">
        <v>749</v>
      </c>
      <c r="B30" s="83" t="s">
        <v>747</v>
      </c>
      <c r="C30" s="64">
        <v>1</v>
      </c>
    </row>
    <row r="31" spans="1:3" x14ac:dyDescent="0.25">
      <c r="A31" s="102" t="s">
        <v>560</v>
      </c>
      <c r="B31" s="102"/>
      <c r="C31" s="65">
        <f>C32+C42+C64+C81+C123+C132</f>
        <v>104</v>
      </c>
    </row>
    <row r="32" spans="1:3" ht="36.75" customHeight="1" x14ac:dyDescent="0.25">
      <c r="A32" s="102" t="s">
        <v>561</v>
      </c>
      <c r="B32" s="102"/>
      <c r="C32" s="65">
        <f>SUM(C33:C41)</f>
        <v>9</v>
      </c>
    </row>
    <row r="33" spans="1:3" ht="63" x14ac:dyDescent="0.25">
      <c r="A33" s="6" t="s">
        <v>563</v>
      </c>
      <c r="B33" s="83" t="s">
        <v>562</v>
      </c>
      <c r="C33" s="64">
        <v>1</v>
      </c>
    </row>
    <row r="34" spans="1:3" x14ac:dyDescent="0.25">
      <c r="A34" s="6" t="s">
        <v>564</v>
      </c>
      <c r="B34" s="80" t="s">
        <v>550</v>
      </c>
      <c r="C34" s="64">
        <v>1</v>
      </c>
    </row>
    <row r="35" spans="1:3" ht="63" x14ac:dyDescent="0.25">
      <c r="A35" s="6" t="s">
        <v>565</v>
      </c>
      <c r="B35" s="83" t="s">
        <v>555</v>
      </c>
      <c r="C35" s="64">
        <v>1</v>
      </c>
    </row>
    <row r="36" spans="1:3" ht="31.5" x14ac:dyDescent="0.25">
      <c r="A36" s="6" t="s">
        <v>566</v>
      </c>
      <c r="B36" s="83" t="s">
        <v>557</v>
      </c>
      <c r="C36" s="64">
        <v>1</v>
      </c>
    </row>
    <row r="37" spans="1:3" x14ac:dyDescent="0.25">
      <c r="A37" s="6" t="s">
        <v>567</v>
      </c>
      <c r="B37" s="80" t="s">
        <v>1252</v>
      </c>
      <c r="C37" s="64">
        <v>1</v>
      </c>
    </row>
    <row r="38" spans="1:3" x14ac:dyDescent="0.25">
      <c r="A38" s="6" t="s">
        <v>568</v>
      </c>
      <c r="B38" s="81" t="s">
        <v>1253</v>
      </c>
      <c r="C38" s="64">
        <v>1</v>
      </c>
    </row>
    <row r="39" spans="1:3" x14ac:dyDescent="0.25">
      <c r="A39" s="6" t="s">
        <v>570</v>
      </c>
      <c r="B39" s="80" t="s">
        <v>569</v>
      </c>
      <c r="C39" s="64">
        <v>1</v>
      </c>
    </row>
    <row r="40" spans="1:3" x14ac:dyDescent="0.25">
      <c r="A40" s="6" t="s">
        <v>571</v>
      </c>
      <c r="B40" s="80" t="s">
        <v>350</v>
      </c>
      <c r="C40" s="64">
        <v>1</v>
      </c>
    </row>
    <row r="41" spans="1:3" x14ac:dyDescent="0.25">
      <c r="A41" s="6" t="s">
        <v>573</v>
      </c>
      <c r="B41" s="6" t="s">
        <v>513</v>
      </c>
      <c r="C41" s="64">
        <v>1</v>
      </c>
    </row>
    <row r="42" spans="1:3" ht="33.75" customHeight="1" x14ac:dyDescent="0.25">
      <c r="A42" s="102" t="s">
        <v>572</v>
      </c>
      <c r="B42" s="102"/>
      <c r="C42" s="65">
        <f>SUM(C43:C63)</f>
        <v>21</v>
      </c>
    </row>
    <row r="43" spans="1:3" x14ac:dyDescent="0.25">
      <c r="A43" s="6" t="s">
        <v>575</v>
      </c>
      <c r="B43" s="6" t="s">
        <v>574</v>
      </c>
      <c r="C43" s="64">
        <v>1</v>
      </c>
    </row>
    <row r="44" spans="1:3" x14ac:dyDescent="0.25">
      <c r="A44" s="6" t="s">
        <v>577</v>
      </c>
      <c r="B44" s="80" t="s">
        <v>576</v>
      </c>
      <c r="C44" s="64">
        <v>1</v>
      </c>
    </row>
    <row r="45" spans="1:3" x14ac:dyDescent="0.25">
      <c r="A45" s="6" t="s">
        <v>579</v>
      </c>
      <c r="B45" s="80" t="s">
        <v>578</v>
      </c>
      <c r="C45" s="64">
        <v>1</v>
      </c>
    </row>
    <row r="46" spans="1:3" x14ac:dyDescent="0.25">
      <c r="A46" s="6" t="s">
        <v>581</v>
      </c>
      <c r="B46" s="80" t="s">
        <v>580</v>
      </c>
      <c r="C46" s="64">
        <v>1</v>
      </c>
    </row>
    <row r="47" spans="1:3" x14ac:dyDescent="0.25">
      <c r="A47" s="6" t="s">
        <v>583</v>
      </c>
      <c r="B47" s="80" t="s">
        <v>582</v>
      </c>
      <c r="C47" s="64">
        <v>1</v>
      </c>
    </row>
    <row r="48" spans="1:3" x14ac:dyDescent="0.25">
      <c r="A48" s="6" t="s">
        <v>585</v>
      </c>
      <c r="B48" s="80" t="s">
        <v>584</v>
      </c>
      <c r="C48" s="64">
        <v>1</v>
      </c>
    </row>
    <row r="49" spans="1:3" x14ac:dyDescent="0.25">
      <c r="A49" s="6" t="s">
        <v>587</v>
      </c>
      <c r="B49" s="80" t="s">
        <v>586</v>
      </c>
      <c r="C49" s="64">
        <v>1</v>
      </c>
    </row>
    <row r="50" spans="1:3" x14ac:dyDescent="0.25">
      <c r="A50" s="6" t="s">
        <v>589</v>
      </c>
      <c r="B50" s="80" t="s">
        <v>588</v>
      </c>
      <c r="C50" s="64">
        <v>1</v>
      </c>
    </row>
    <row r="51" spans="1:3" x14ac:dyDescent="0.25">
      <c r="A51" s="6" t="s">
        <v>591</v>
      </c>
      <c r="B51" s="80" t="s">
        <v>590</v>
      </c>
      <c r="C51" s="64">
        <v>1</v>
      </c>
    </row>
    <row r="52" spans="1:3" ht="31.5" x14ac:dyDescent="0.25">
      <c r="A52" s="6" t="s">
        <v>593</v>
      </c>
      <c r="B52" s="83" t="s">
        <v>592</v>
      </c>
      <c r="C52" s="64">
        <v>1</v>
      </c>
    </row>
    <row r="53" spans="1:3" x14ac:dyDescent="0.25">
      <c r="A53" s="6" t="s">
        <v>595</v>
      </c>
      <c r="B53" s="80" t="s">
        <v>594</v>
      </c>
      <c r="C53" s="64">
        <v>1</v>
      </c>
    </row>
    <row r="54" spans="1:3" ht="31.5" x14ac:dyDescent="0.25">
      <c r="A54" s="6" t="s">
        <v>597</v>
      </c>
      <c r="B54" s="83" t="s">
        <v>596</v>
      </c>
      <c r="C54" s="64">
        <v>1</v>
      </c>
    </row>
    <row r="55" spans="1:3" x14ac:dyDescent="0.25">
      <c r="A55" s="6" t="s">
        <v>599</v>
      </c>
      <c r="B55" s="80" t="s">
        <v>598</v>
      </c>
      <c r="C55" s="64">
        <v>1</v>
      </c>
    </row>
    <row r="56" spans="1:3" x14ac:dyDescent="0.25">
      <c r="A56" s="6" t="s">
        <v>601</v>
      </c>
      <c r="B56" s="80" t="s">
        <v>600</v>
      </c>
      <c r="C56" s="64">
        <v>1</v>
      </c>
    </row>
    <row r="57" spans="1:3" x14ac:dyDescent="0.25">
      <c r="A57" s="62" t="s">
        <v>603</v>
      </c>
      <c r="B57" s="6" t="s">
        <v>602</v>
      </c>
      <c r="C57" s="66">
        <v>1</v>
      </c>
    </row>
    <row r="58" spans="1:3" x14ac:dyDescent="0.25">
      <c r="A58" s="6" t="s">
        <v>605</v>
      </c>
      <c r="B58" s="80" t="s">
        <v>604</v>
      </c>
      <c r="C58" s="64">
        <v>1</v>
      </c>
    </row>
    <row r="59" spans="1:3" x14ac:dyDescent="0.25">
      <c r="A59" s="62" t="s">
        <v>607</v>
      </c>
      <c r="B59" s="6" t="s">
        <v>606</v>
      </c>
      <c r="C59" s="66">
        <v>1</v>
      </c>
    </row>
    <row r="60" spans="1:3" ht="31.5" x14ac:dyDescent="0.25">
      <c r="A60" s="6" t="s">
        <v>609</v>
      </c>
      <c r="B60" s="83" t="s">
        <v>608</v>
      </c>
      <c r="C60" s="64">
        <v>1</v>
      </c>
    </row>
    <row r="61" spans="1:3" x14ac:dyDescent="0.25">
      <c r="A61" s="6" t="s">
        <v>611</v>
      </c>
      <c r="B61" s="80" t="s">
        <v>610</v>
      </c>
      <c r="C61" s="64">
        <v>1</v>
      </c>
    </row>
    <row r="62" spans="1:3" x14ac:dyDescent="0.25">
      <c r="A62" s="6" t="s">
        <v>613</v>
      </c>
      <c r="B62" s="80" t="s">
        <v>612</v>
      </c>
      <c r="C62" s="64">
        <v>1</v>
      </c>
    </row>
    <row r="63" spans="1:3" x14ac:dyDescent="0.25">
      <c r="A63" s="6" t="s">
        <v>615</v>
      </c>
      <c r="B63" s="80" t="s">
        <v>430</v>
      </c>
      <c r="C63" s="64">
        <v>1</v>
      </c>
    </row>
    <row r="64" spans="1:3" ht="28.5" customHeight="1" x14ac:dyDescent="0.25">
      <c r="A64" s="102" t="s">
        <v>614</v>
      </c>
      <c r="B64" s="102"/>
      <c r="C64" s="65">
        <f>SUM(C65:C80)</f>
        <v>14</v>
      </c>
    </row>
    <row r="65" spans="1:3" x14ac:dyDescent="0.25">
      <c r="A65" s="6" t="s">
        <v>616</v>
      </c>
      <c r="B65" s="6" t="s">
        <v>617</v>
      </c>
      <c r="C65" s="64">
        <v>0</v>
      </c>
    </row>
    <row r="66" spans="1:3" x14ac:dyDescent="0.25">
      <c r="A66" s="6" t="s">
        <v>618</v>
      </c>
      <c r="B66" s="80" t="s">
        <v>617</v>
      </c>
      <c r="C66" s="64">
        <v>0</v>
      </c>
    </row>
    <row r="67" spans="1:3" ht="31.5" x14ac:dyDescent="0.25">
      <c r="A67" s="6" t="s">
        <v>620</v>
      </c>
      <c r="B67" s="83" t="s">
        <v>619</v>
      </c>
      <c r="C67" s="64">
        <v>1</v>
      </c>
    </row>
    <row r="68" spans="1:3" x14ac:dyDescent="0.25">
      <c r="A68" s="6" t="s">
        <v>622</v>
      </c>
      <c r="B68" s="80" t="s">
        <v>621</v>
      </c>
      <c r="C68" s="64">
        <v>1</v>
      </c>
    </row>
    <row r="69" spans="1:3" x14ac:dyDescent="0.25">
      <c r="A69" s="6" t="s">
        <v>624</v>
      </c>
      <c r="B69" s="80" t="s">
        <v>623</v>
      </c>
      <c r="C69" s="64">
        <v>1</v>
      </c>
    </row>
    <row r="70" spans="1:3" x14ac:dyDescent="0.25">
      <c r="A70" s="6" t="s">
        <v>626</v>
      </c>
      <c r="B70" s="80" t="s">
        <v>625</v>
      </c>
      <c r="C70" s="64">
        <v>1</v>
      </c>
    </row>
    <row r="71" spans="1:3" x14ac:dyDescent="0.25">
      <c r="A71" s="6" t="s">
        <v>628</v>
      </c>
      <c r="B71" s="80" t="s">
        <v>627</v>
      </c>
      <c r="C71" s="64">
        <v>1</v>
      </c>
    </row>
    <row r="72" spans="1:3" x14ac:dyDescent="0.25">
      <c r="A72" s="6" t="s">
        <v>629</v>
      </c>
      <c r="B72" s="80" t="s">
        <v>1263</v>
      </c>
      <c r="C72" s="64">
        <v>1</v>
      </c>
    </row>
    <row r="73" spans="1:3" x14ac:dyDescent="0.25">
      <c r="A73" s="6" t="s">
        <v>631</v>
      </c>
      <c r="B73" s="80" t="s">
        <v>630</v>
      </c>
      <c r="C73" s="64">
        <v>1</v>
      </c>
    </row>
    <row r="74" spans="1:3" x14ac:dyDescent="0.25">
      <c r="A74" s="6" t="s">
        <v>633</v>
      </c>
      <c r="B74" s="80" t="s">
        <v>632</v>
      </c>
      <c r="C74" s="64">
        <v>1</v>
      </c>
    </row>
    <row r="75" spans="1:3" ht="31.5" x14ac:dyDescent="0.25">
      <c r="A75" s="6" t="s">
        <v>635</v>
      </c>
      <c r="B75" s="83" t="s">
        <v>634</v>
      </c>
      <c r="C75" s="64">
        <v>1</v>
      </c>
    </row>
    <row r="76" spans="1:3" x14ac:dyDescent="0.25">
      <c r="A76" s="6" t="s">
        <v>637</v>
      </c>
      <c r="B76" s="80" t="s">
        <v>636</v>
      </c>
      <c r="C76" s="64">
        <v>1</v>
      </c>
    </row>
    <row r="77" spans="1:3" x14ac:dyDescent="0.25">
      <c r="A77" s="6" t="s">
        <v>639</v>
      </c>
      <c r="B77" s="80" t="s">
        <v>638</v>
      </c>
      <c r="C77" s="64">
        <v>1</v>
      </c>
    </row>
    <row r="78" spans="1:3" ht="31.5" x14ac:dyDescent="0.25">
      <c r="A78" s="6" t="s">
        <v>641</v>
      </c>
      <c r="B78" s="83" t="s">
        <v>640</v>
      </c>
      <c r="C78" s="64">
        <v>1</v>
      </c>
    </row>
    <row r="79" spans="1:3" ht="31.5" x14ac:dyDescent="0.25">
      <c r="A79" s="6" t="s">
        <v>643</v>
      </c>
      <c r="B79" s="83" t="s">
        <v>642</v>
      </c>
      <c r="C79" s="64">
        <v>1</v>
      </c>
    </row>
    <row r="80" spans="1:3" ht="31.5" x14ac:dyDescent="0.25">
      <c r="A80" s="6" t="s">
        <v>1264</v>
      </c>
      <c r="B80" s="83" t="s">
        <v>644</v>
      </c>
      <c r="C80" s="64">
        <v>1</v>
      </c>
    </row>
    <row r="81" spans="1:3" x14ac:dyDescent="0.25">
      <c r="A81" s="102" t="s">
        <v>645</v>
      </c>
      <c r="B81" s="102"/>
      <c r="C81" s="65">
        <f>SUM(C82:C122)</f>
        <v>41</v>
      </c>
    </row>
    <row r="82" spans="1:3" x14ac:dyDescent="0.25">
      <c r="A82" s="6" t="s">
        <v>647</v>
      </c>
      <c r="B82" s="6" t="s">
        <v>646</v>
      </c>
      <c r="C82" s="64">
        <v>1</v>
      </c>
    </row>
    <row r="83" spans="1:3" x14ac:dyDescent="0.25">
      <c r="A83" s="6" t="s">
        <v>649</v>
      </c>
      <c r="B83" s="6" t="s">
        <v>648</v>
      </c>
      <c r="C83" s="64">
        <v>1</v>
      </c>
    </row>
    <row r="84" spans="1:3" x14ac:dyDescent="0.25">
      <c r="A84" s="6" t="s">
        <v>651</v>
      </c>
      <c r="B84" s="6" t="s">
        <v>650</v>
      </c>
      <c r="C84" s="64">
        <v>1</v>
      </c>
    </row>
    <row r="85" spans="1:3" x14ac:dyDescent="0.25">
      <c r="A85" s="6" t="s">
        <v>653</v>
      </c>
      <c r="B85" s="6" t="s">
        <v>652</v>
      </c>
      <c r="C85" s="64">
        <v>1</v>
      </c>
    </row>
    <row r="86" spans="1:3" x14ac:dyDescent="0.25">
      <c r="A86" s="6" t="s">
        <v>655</v>
      </c>
      <c r="B86" s="6" t="s">
        <v>654</v>
      </c>
      <c r="C86" s="64">
        <v>1</v>
      </c>
    </row>
    <row r="87" spans="1:3" x14ac:dyDescent="0.25">
      <c r="A87" s="6" t="s">
        <v>657</v>
      </c>
      <c r="B87" s="6" t="s">
        <v>656</v>
      </c>
      <c r="C87" s="64">
        <v>1</v>
      </c>
    </row>
    <row r="88" spans="1:3" x14ac:dyDescent="0.25">
      <c r="A88" s="6" t="s">
        <v>659</v>
      </c>
      <c r="B88" s="6" t="s">
        <v>658</v>
      </c>
      <c r="C88" s="64">
        <v>1</v>
      </c>
    </row>
    <row r="89" spans="1:3" x14ac:dyDescent="0.25">
      <c r="A89" s="6" t="s">
        <v>661</v>
      </c>
      <c r="B89" s="6" t="s">
        <v>660</v>
      </c>
      <c r="C89" s="64">
        <v>1</v>
      </c>
    </row>
    <row r="90" spans="1:3" x14ac:dyDescent="0.25">
      <c r="A90" s="6" t="s">
        <v>663</v>
      </c>
      <c r="B90" s="6" t="s">
        <v>662</v>
      </c>
      <c r="C90" s="64">
        <v>1</v>
      </c>
    </row>
    <row r="91" spans="1:3" x14ac:dyDescent="0.25">
      <c r="A91" s="6" t="s">
        <v>665</v>
      </c>
      <c r="B91" s="6" t="s">
        <v>664</v>
      </c>
      <c r="C91" s="64">
        <v>1</v>
      </c>
    </row>
    <row r="92" spans="1:3" x14ac:dyDescent="0.25">
      <c r="A92" s="6" t="s">
        <v>667</v>
      </c>
      <c r="B92" s="6" t="s">
        <v>666</v>
      </c>
      <c r="C92" s="64">
        <v>1</v>
      </c>
    </row>
    <row r="93" spans="1:3" x14ac:dyDescent="0.25">
      <c r="A93" s="6" t="s">
        <v>669</v>
      </c>
      <c r="B93" s="6" t="s">
        <v>668</v>
      </c>
      <c r="C93" s="64">
        <v>1</v>
      </c>
    </row>
    <row r="94" spans="1:3" x14ac:dyDescent="0.25">
      <c r="A94" s="6" t="s">
        <v>671</v>
      </c>
      <c r="B94" s="6" t="s">
        <v>670</v>
      </c>
      <c r="C94" s="64">
        <v>1</v>
      </c>
    </row>
    <row r="95" spans="1:3" x14ac:dyDescent="0.25">
      <c r="A95" s="6" t="s">
        <v>673</v>
      </c>
      <c r="B95" s="6" t="s">
        <v>672</v>
      </c>
      <c r="C95" s="64">
        <v>1</v>
      </c>
    </row>
    <row r="96" spans="1:3" x14ac:dyDescent="0.25">
      <c r="A96" s="6" t="s">
        <v>675</v>
      </c>
      <c r="B96" s="6" t="s">
        <v>674</v>
      </c>
      <c r="C96" s="64">
        <v>1</v>
      </c>
    </row>
    <row r="97" spans="1:3" x14ac:dyDescent="0.25">
      <c r="A97" s="6" t="s">
        <v>677</v>
      </c>
      <c r="B97" s="6" t="s">
        <v>676</v>
      </c>
      <c r="C97" s="64">
        <v>1</v>
      </c>
    </row>
    <row r="98" spans="1:3" x14ac:dyDescent="0.25">
      <c r="A98" s="6" t="s">
        <v>679</v>
      </c>
      <c r="B98" s="6" t="s">
        <v>678</v>
      </c>
      <c r="C98" s="64">
        <v>1</v>
      </c>
    </row>
    <row r="99" spans="1:3" x14ac:dyDescent="0.25">
      <c r="A99" s="6" t="s">
        <v>681</v>
      </c>
      <c r="B99" s="6" t="s">
        <v>680</v>
      </c>
      <c r="C99" s="64">
        <v>1</v>
      </c>
    </row>
    <row r="100" spans="1:3" x14ac:dyDescent="0.25">
      <c r="A100" s="6" t="s">
        <v>683</v>
      </c>
      <c r="B100" s="6" t="s">
        <v>682</v>
      </c>
      <c r="C100" s="64">
        <v>1</v>
      </c>
    </row>
    <row r="101" spans="1:3" x14ac:dyDescent="0.25">
      <c r="A101" s="6" t="s">
        <v>685</v>
      </c>
      <c r="B101" s="6" t="s">
        <v>684</v>
      </c>
      <c r="C101" s="64">
        <v>1</v>
      </c>
    </row>
    <row r="102" spans="1:3" x14ac:dyDescent="0.25">
      <c r="A102" s="6" t="s">
        <v>687</v>
      </c>
      <c r="B102" s="6" t="s">
        <v>686</v>
      </c>
      <c r="C102" s="64">
        <v>1</v>
      </c>
    </row>
    <row r="103" spans="1:3" x14ac:dyDescent="0.25">
      <c r="A103" s="6" t="s">
        <v>689</v>
      </c>
      <c r="B103" s="6" t="s">
        <v>688</v>
      </c>
      <c r="C103" s="64">
        <v>1</v>
      </c>
    </row>
    <row r="104" spans="1:3" x14ac:dyDescent="0.25">
      <c r="A104" s="6" t="s">
        <v>691</v>
      </c>
      <c r="B104" s="6" t="s">
        <v>690</v>
      </c>
      <c r="C104" s="64">
        <v>1</v>
      </c>
    </row>
    <row r="105" spans="1:3" x14ac:dyDescent="0.25">
      <c r="A105" s="6" t="s">
        <v>693</v>
      </c>
      <c r="B105" s="6" t="s">
        <v>692</v>
      </c>
      <c r="C105" s="64">
        <v>1</v>
      </c>
    </row>
    <row r="106" spans="1:3" x14ac:dyDescent="0.25">
      <c r="A106" s="6" t="s">
        <v>695</v>
      </c>
      <c r="B106" s="6" t="s">
        <v>694</v>
      </c>
      <c r="C106" s="64">
        <v>1</v>
      </c>
    </row>
    <row r="107" spans="1:3" x14ac:dyDescent="0.25">
      <c r="A107" s="6" t="s">
        <v>697</v>
      </c>
      <c r="B107" s="6" t="s">
        <v>696</v>
      </c>
      <c r="C107" s="64">
        <v>1</v>
      </c>
    </row>
    <row r="108" spans="1:3" x14ac:dyDescent="0.25">
      <c r="A108" s="6" t="s">
        <v>699</v>
      </c>
      <c r="B108" s="6" t="s">
        <v>698</v>
      </c>
      <c r="C108" s="64">
        <v>1</v>
      </c>
    </row>
    <row r="109" spans="1:3" x14ac:dyDescent="0.25">
      <c r="A109" s="6" t="s">
        <v>701</v>
      </c>
      <c r="B109" s="6" t="s">
        <v>700</v>
      </c>
      <c r="C109" s="64">
        <v>1</v>
      </c>
    </row>
    <row r="110" spans="1:3" x14ac:dyDescent="0.25">
      <c r="A110" s="6" t="s">
        <v>703</v>
      </c>
      <c r="B110" s="6" t="s">
        <v>702</v>
      </c>
      <c r="C110" s="64">
        <v>1</v>
      </c>
    </row>
    <row r="111" spans="1:3" x14ac:dyDescent="0.25">
      <c r="A111" s="6" t="s">
        <v>705</v>
      </c>
      <c r="B111" s="6" t="s">
        <v>704</v>
      </c>
      <c r="C111" s="64">
        <v>1</v>
      </c>
    </row>
    <row r="112" spans="1:3" x14ac:dyDescent="0.25">
      <c r="A112" s="6" t="s">
        <v>707</v>
      </c>
      <c r="B112" s="6" t="s">
        <v>706</v>
      </c>
      <c r="C112" s="64">
        <v>1</v>
      </c>
    </row>
    <row r="113" spans="1:3" x14ac:dyDescent="0.25">
      <c r="A113" s="6" t="s">
        <v>709</v>
      </c>
      <c r="B113" s="6" t="s">
        <v>708</v>
      </c>
      <c r="C113" s="64">
        <v>1</v>
      </c>
    </row>
    <row r="114" spans="1:3" x14ac:dyDescent="0.25">
      <c r="A114" s="6" t="s">
        <v>711</v>
      </c>
      <c r="B114" s="6" t="s">
        <v>710</v>
      </c>
      <c r="C114" s="64">
        <v>1</v>
      </c>
    </row>
    <row r="115" spans="1:3" ht="31.5" x14ac:dyDescent="0.25">
      <c r="A115" s="6" t="s">
        <v>713</v>
      </c>
      <c r="B115" s="6" t="s">
        <v>712</v>
      </c>
      <c r="C115" s="64">
        <v>1</v>
      </c>
    </row>
    <row r="116" spans="1:3" x14ac:dyDescent="0.25">
      <c r="A116" s="6" t="s">
        <v>715</v>
      </c>
      <c r="B116" s="6" t="s">
        <v>714</v>
      </c>
      <c r="C116" s="64">
        <v>1</v>
      </c>
    </row>
    <row r="117" spans="1:3" x14ac:dyDescent="0.25">
      <c r="A117" s="6" t="s">
        <v>717</v>
      </c>
      <c r="B117" s="6" t="s">
        <v>716</v>
      </c>
      <c r="C117" s="64">
        <v>1</v>
      </c>
    </row>
    <row r="118" spans="1:3" x14ac:dyDescent="0.25">
      <c r="A118" s="6" t="s">
        <v>719</v>
      </c>
      <c r="B118" s="6" t="s">
        <v>718</v>
      </c>
      <c r="C118" s="64">
        <v>1</v>
      </c>
    </row>
    <row r="119" spans="1:3" x14ac:dyDescent="0.25">
      <c r="A119" s="6" t="s">
        <v>721</v>
      </c>
      <c r="B119" s="6" t="s">
        <v>720</v>
      </c>
      <c r="C119" s="64">
        <v>1</v>
      </c>
    </row>
    <row r="120" spans="1:3" x14ac:dyDescent="0.25">
      <c r="A120" s="6" t="s">
        <v>723</v>
      </c>
      <c r="B120" s="6" t="s">
        <v>722</v>
      </c>
      <c r="C120" s="64">
        <v>1</v>
      </c>
    </row>
    <row r="121" spans="1:3" x14ac:dyDescent="0.25">
      <c r="A121" s="6" t="s">
        <v>725</v>
      </c>
      <c r="B121" s="6" t="s">
        <v>724</v>
      </c>
      <c r="C121" s="64">
        <v>1</v>
      </c>
    </row>
    <row r="122" spans="1:3" x14ac:dyDescent="0.25">
      <c r="A122" s="6" t="s">
        <v>1265</v>
      </c>
      <c r="B122" s="6" t="s">
        <v>543</v>
      </c>
      <c r="C122" s="64">
        <v>1</v>
      </c>
    </row>
    <row r="123" spans="1:3" ht="33" customHeight="1" x14ac:dyDescent="0.25">
      <c r="A123" s="102" t="s">
        <v>726</v>
      </c>
      <c r="B123" s="102"/>
      <c r="C123" s="65">
        <f>SUM(C124:C131)</f>
        <v>6</v>
      </c>
    </row>
    <row r="124" spans="1:3" x14ac:dyDescent="0.25">
      <c r="A124" s="6" t="s">
        <v>728</v>
      </c>
      <c r="B124" s="6" t="s">
        <v>727</v>
      </c>
      <c r="C124" s="64">
        <v>1</v>
      </c>
    </row>
    <row r="125" spans="1:3" x14ac:dyDescent="0.25">
      <c r="A125" s="6" t="s">
        <v>730</v>
      </c>
      <c r="B125" s="6" t="s">
        <v>729</v>
      </c>
      <c r="C125" s="64">
        <v>1</v>
      </c>
    </row>
    <row r="126" spans="1:3" x14ac:dyDescent="0.25">
      <c r="A126" s="6" t="s">
        <v>732</v>
      </c>
      <c r="B126" s="6" t="s">
        <v>731</v>
      </c>
      <c r="C126" s="64">
        <v>0</v>
      </c>
    </row>
    <row r="127" spans="1:3" x14ac:dyDescent="0.25">
      <c r="A127" s="6" t="s">
        <v>734</v>
      </c>
      <c r="B127" s="6" t="s">
        <v>733</v>
      </c>
      <c r="C127" s="64">
        <v>0</v>
      </c>
    </row>
    <row r="128" spans="1:3" x14ac:dyDescent="0.25">
      <c r="A128" s="6" t="s">
        <v>736</v>
      </c>
      <c r="B128" s="6" t="s">
        <v>735</v>
      </c>
      <c r="C128" s="64">
        <v>1</v>
      </c>
    </row>
    <row r="129" spans="1:3" x14ac:dyDescent="0.25">
      <c r="A129" s="6" t="s">
        <v>738</v>
      </c>
      <c r="B129" s="6" t="s">
        <v>737</v>
      </c>
      <c r="C129" s="64">
        <v>1</v>
      </c>
    </row>
    <row r="130" spans="1:3" x14ac:dyDescent="0.25">
      <c r="A130" s="6" t="s">
        <v>740</v>
      </c>
      <c r="B130" s="6" t="s">
        <v>739</v>
      </c>
      <c r="C130" s="64">
        <v>1</v>
      </c>
    </row>
    <row r="131" spans="1:3" x14ac:dyDescent="0.25">
      <c r="A131" s="6" t="s">
        <v>742</v>
      </c>
      <c r="B131" s="6" t="s">
        <v>741</v>
      </c>
      <c r="C131" s="64">
        <v>1</v>
      </c>
    </row>
    <row r="132" spans="1:3" x14ac:dyDescent="0.25">
      <c r="A132" s="102" t="s">
        <v>748</v>
      </c>
      <c r="B132" s="102"/>
      <c r="C132" s="65">
        <f>SUM(C133:C146)</f>
        <v>13</v>
      </c>
    </row>
    <row r="133" spans="1:3" x14ac:dyDescent="0.25">
      <c r="A133" s="62" t="s">
        <v>750</v>
      </c>
      <c r="B133" s="80" t="s">
        <v>1252</v>
      </c>
      <c r="C133" s="66">
        <v>1</v>
      </c>
    </row>
    <row r="134" spans="1:3" x14ac:dyDescent="0.25">
      <c r="A134" s="62" t="s">
        <v>751</v>
      </c>
      <c r="B134" s="80" t="s">
        <v>1253</v>
      </c>
      <c r="C134" s="66">
        <v>1</v>
      </c>
    </row>
    <row r="135" spans="1:3" x14ac:dyDescent="0.25">
      <c r="A135" s="62" t="s">
        <v>752</v>
      </c>
      <c r="B135" s="80" t="s">
        <v>541</v>
      </c>
      <c r="C135" s="66">
        <v>1</v>
      </c>
    </row>
    <row r="136" spans="1:3" x14ac:dyDescent="0.25">
      <c r="A136" s="62" t="s">
        <v>753</v>
      </c>
      <c r="B136" s="80" t="s">
        <v>543</v>
      </c>
      <c r="C136" s="66">
        <v>1</v>
      </c>
    </row>
    <row r="137" spans="1:3" x14ac:dyDescent="0.25">
      <c r="A137" s="62" t="s">
        <v>754</v>
      </c>
      <c r="B137" s="80" t="s">
        <v>350</v>
      </c>
      <c r="C137" s="66">
        <v>1</v>
      </c>
    </row>
    <row r="138" spans="1:3" ht="31.5" x14ac:dyDescent="0.25">
      <c r="A138" s="62" t="s">
        <v>755</v>
      </c>
      <c r="B138" s="6" t="s">
        <v>1266</v>
      </c>
      <c r="C138" s="66">
        <v>1</v>
      </c>
    </row>
    <row r="139" spans="1:3" x14ac:dyDescent="0.25">
      <c r="A139" s="62" t="s">
        <v>757</v>
      </c>
      <c r="B139" s="80" t="s">
        <v>756</v>
      </c>
      <c r="C139" s="66">
        <v>1</v>
      </c>
    </row>
    <row r="140" spans="1:3" x14ac:dyDescent="0.25">
      <c r="A140" s="62" t="s">
        <v>759</v>
      </c>
      <c r="B140" s="80" t="s">
        <v>758</v>
      </c>
      <c r="C140" s="66">
        <v>1</v>
      </c>
    </row>
    <row r="141" spans="1:3" x14ac:dyDescent="0.25">
      <c r="A141" s="62" t="s">
        <v>761</v>
      </c>
      <c r="B141" s="80" t="s">
        <v>760</v>
      </c>
      <c r="C141" s="66">
        <v>1</v>
      </c>
    </row>
    <row r="142" spans="1:3" x14ac:dyDescent="0.25">
      <c r="A142" s="62" t="s">
        <v>762</v>
      </c>
      <c r="B142" s="80" t="s">
        <v>548</v>
      </c>
      <c r="C142" s="66">
        <v>1</v>
      </c>
    </row>
    <row r="143" spans="1:3" x14ac:dyDescent="0.25">
      <c r="A143" s="62" t="s">
        <v>763</v>
      </c>
      <c r="B143" s="80" t="s">
        <v>550</v>
      </c>
      <c r="C143" s="66">
        <v>1</v>
      </c>
    </row>
    <row r="144" spans="1:3" x14ac:dyDescent="0.25">
      <c r="A144" s="62" t="s">
        <v>765</v>
      </c>
      <c r="B144" s="80" t="s">
        <v>764</v>
      </c>
      <c r="C144" s="66">
        <v>0</v>
      </c>
    </row>
    <row r="145" spans="1:3" x14ac:dyDescent="0.25">
      <c r="A145" s="62" t="s">
        <v>767</v>
      </c>
      <c r="B145" s="80" t="s">
        <v>766</v>
      </c>
      <c r="C145" s="66">
        <v>1</v>
      </c>
    </row>
    <row r="146" spans="1:3" x14ac:dyDescent="0.25">
      <c r="A146" s="62" t="s">
        <v>1267</v>
      </c>
      <c r="B146" s="6" t="s">
        <v>768</v>
      </c>
      <c r="C146" s="66">
        <v>1</v>
      </c>
    </row>
  </sheetData>
  <mergeCells count="13">
    <mergeCell ref="E1:H2"/>
    <mergeCell ref="A132:B132"/>
    <mergeCell ref="A32:B32"/>
    <mergeCell ref="A42:B42"/>
    <mergeCell ref="A64:B64"/>
    <mergeCell ref="A81:B81"/>
    <mergeCell ref="A123:B123"/>
    <mergeCell ref="A31:B31"/>
    <mergeCell ref="A2:B2"/>
    <mergeCell ref="A3:B3"/>
    <mergeCell ref="A17:B17"/>
    <mergeCell ref="A23:B23"/>
    <mergeCell ref="A26:B26"/>
  </mergeCells>
  <dataValidations count="1">
    <dataValidation type="whole" allowBlank="1" showInputMessage="1" showErrorMessage="1" sqref="C18:C22 C24:C25 C82:C122 C124:C131 C4:C16 C133:C146 C65:C80 C43:C63 C33:C41 C27:C30">
      <formula1>0</formula1>
      <formula2>1</formula2>
    </dataValidation>
  </dataValidations>
  <hyperlinks>
    <hyperlink ref="B16" r:id="rId1" display="http://ivo.garant.ru/document/redirect/70571454/0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68"/>
  <sheetViews>
    <sheetView workbookViewId="0">
      <pane ySplit="2" topLeftCell="A45" activePane="bottomLeft" state="frozen"/>
      <selection pane="bottomLeft" activeCell="E1" sqref="E1:H2"/>
    </sheetView>
  </sheetViews>
  <sheetFormatPr defaultRowHeight="15.75" x14ac:dyDescent="0.25"/>
  <cols>
    <col min="1" max="1" width="10.140625" customWidth="1"/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837</v>
      </c>
      <c r="B2" s="104"/>
      <c r="C2" s="14">
        <f>C3+C15+C21+C24+C27+C35+C52+C59</f>
        <v>56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SUM(C4:C14)</f>
        <v>11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372</v>
      </c>
      <c r="B10" s="79" t="s">
        <v>1256</v>
      </c>
      <c r="C10" s="64">
        <v>1</v>
      </c>
    </row>
    <row r="11" spans="1:8" ht="47.25" x14ac:dyDescent="0.25">
      <c r="A11" s="6" t="s">
        <v>769</v>
      </c>
      <c r="B11" s="6" t="s">
        <v>770</v>
      </c>
      <c r="C11" s="64">
        <v>1</v>
      </c>
    </row>
    <row r="12" spans="1:8" x14ac:dyDescent="0.25">
      <c r="A12" s="6" t="s">
        <v>771</v>
      </c>
      <c r="B12" s="79" t="s">
        <v>1269</v>
      </c>
      <c r="C12" s="64">
        <v>1</v>
      </c>
    </row>
    <row r="13" spans="1:8" x14ac:dyDescent="0.25">
      <c r="A13" s="27" t="s">
        <v>1268</v>
      </c>
      <c r="B13" s="80" t="s">
        <v>373</v>
      </c>
      <c r="C13" s="64">
        <v>1</v>
      </c>
    </row>
    <row r="14" spans="1:8" ht="31.5" x14ac:dyDescent="0.25">
      <c r="A14" s="6" t="s">
        <v>369</v>
      </c>
      <c r="B14" s="6" t="s">
        <v>193</v>
      </c>
      <c r="C14" s="64">
        <v>1</v>
      </c>
    </row>
    <row r="15" spans="1:8" x14ac:dyDescent="0.25">
      <c r="A15" s="102" t="s">
        <v>164</v>
      </c>
      <c r="B15" s="102"/>
      <c r="C15" s="65">
        <f>SUM(C16:C20)</f>
        <v>5</v>
      </c>
    </row>
    <row r="16" spans="1:8" x14ac:dyDescent="0.25">
      <c r="A16" s="6" t="s">
        <v>354</v>
      </c>
      <c r="B16" s="6" t="s">
        <v>355</v>
      </c>
      <c r="C16" s="64">
        <v>1</v>
      </c>
    </row>
    <row r="17" spans="1:3" x14ac:dyDescent="0.25">
      <c r="A17" s="6" t="s">
        <v>356</v>
      </c>
      <c r="B17" s="6" t="s">
        <v>357</v>
      </c>
      <c r="C17" s="64">
        <v>1</v>
      </c>
    </row>
    <row r="18" spans="1:3" x14ac:dyDescent="0.25">
      <c r="A18" s="6" t="s">
        <v>358</v>
      </c>
      <c r="B18" s="6" t="s">
        <v>167</v>
      </c>
      <c r="C18" s="64">
        <v>1</v>
      </c>
    </row>
    <row r="19" spans="1:3" ht="94.5" x14ac:dyDescent="0.25">
      <c r="A19" s="6" t="s">
        <v>359</v>
      </c>
      <c r="B19" s="6" t="s">
        <v>360</v>
      </c>
      <c r="C19" s="64">
        <v>1</v>
      </c>
    </row>
    <row r="20" spans="1:3" ht="62.25" customHeight="1" x14ac:dyDescent="0.25">
      <c r="A20" s="6" t="s">
        <v>361</v>
      </c>
      <c r="B20" s="78" t="s">
        <v>1254</v>
      </c>
      <c r="C20" s="64">
        <v>1</v>
      </c>
    </row>
    <row r="21" spans="1:3" x14ac:dyDescent="0.25">
      <c r="A21" s="102" t="s">
        <v>362</v>
      </c>
      <c r="B21" s="102"/>
      <c r="C21" s="65">
        <f>SUM(C22:C23)</f>
        <v>2</v>
      </c>
    </row>
    <row r="22" spans="1:3" ht="31.5" x14ac:dyDescent="0.25">
      <c r="A22" s="6" t="s">
        <v>363</v>
      </c>
      <c r="B22" s="6" t="s">
        <v>364</v>
      </c>
      <c r="C22" s="64">
        <v>1</v>
      </c>
    </row>
    <row r="23" spans="1:3" x14ac:dyDescent="0.25">
      <c r="A23" s="6" t="s">
        <v>365</v>
      </c>
      <c r="B23" s="6" t="s">
        <v>366</v>
      </c>
      <c r="C23" s="64">
        <v>1</v>
      </c>
    </row>
    <row r="24" spans="1:3" x14ac:dyDescent="0.25">
      <c r="A24" s="102" t="s">
        <v>226</v>
      </c>
      <c r="B24" s="102"/>
      <c r="C24" s="65">
        <f>SUM(C25:C26)</f>
        <v>2</v>
      </c>
    </row>
    <row r="25" spans="1:3" ht="31.5" x14ac:dyDescent="0.25">
      <c r="A25" s="6" t="s">
        <v>367</v>
      </c>
      <c r="B25" s="6" t="s">
        <v>368</v>
      </c>
      <c r="C25" s="64">
        <v>1</v>
      </c>
    </row>
    <row r="26" spans="1:3" x14ac:dyDescent="0.25">
      <c r="A26" s="6" t="s">
        <v>826</v>
      </c>
      <c r="B26" s="6" t="s">
        <v>464</v>
      </c>
      <c r="C26" s="64">
        <v>1</v>
      </c>
    </row>
    <row r="27" spans="1:3" ht="16.5" customHeight="1" x14ac:dyDescent="0.25">
      <c r="A27" s="102" t="s">
        <v>269</v>
      </c>
      <c r="B27" s="102"/>
      <c r="C27" s="65">
        <f>SUM(C28:C34)</f>
        <v>7</v>
      </c>
    </row>
    <row r="28" spans="1:3" x14ac:dyDescent="0.25">
      <c r="A28" s="6" t="s">
        <v>773</v>
      </c>
      <c r="B28" s="6" t="s">
        <v>772</v>
      </c>
      <c r="C28" s="64">
        <v>1</v>
      </c>
    </row>
    <row r="29" spans="1:3" x14ac:dyDescent="0.25">
      <c r="A29" s="6" t="s">
        <v>775</v>
      </c>
      <c r="B29" s="6" t="s">
        <v>774</v>
      </c>
      <c r="C29" s="64">
        <v>1</v>
      </c>
    </row>
    <row r="30" spans="1:3" x14ac:dyDescent="0.25">
      <c r="A30" s="6" t="s">
        <v>777</v>
      </c>
      <c r="B30" s="6" t="s">
        <v>776</v>
      </c>
      <c r="C30" s="64">
        <v>1</v>
      </c>
    </row>
    <row r="31" spans="1:3" x14ac:dyDescent="0.25">
      <c r="A31" s="6" t="s">
        <v>779</v>
      </c>
      <c r="B31" s="6" t="s">
        <v>778</v>
      </c>
      <c r="C31" s="64">
        <v>1</v>
      </c>
    </row>
    <row r="32" spans="1:3" ht="31.5" x14ac:dyDescent="0.25">
      <c r="A32" s="6" t="s">
        <v>781</v>
      </c>
      <c r="B32" s="6" t="s">
        <v>780</v>
      </c>
      <c r="C32" s="64">
        <v>1</v>
      </c>
    </row>
    <row r="33" spans="1:3" x14ac:dyDescent="0.25">
      <c r="A33" s="6" t="s">
        <v>783</v>
      </c>
      <c r="B33" s="6" t="s">
        <v>782</v>
      </c>
      <c r="C33" s="64">
        <v>1</v>
      </c>
    </row>
    <row r="34" spans="1:3" ht="31.5" x14ac:dyDescent="0.25">
      <c r="A34" s="6" t="s">
        <v>1270</v>
      </c>
      <c r="B34" s="6" t="s">
        <v>784</v>
      </c>
      <c r="C34" s="64">
        <v>1</v>
      </c>
    </row>
    <row r="35" spans="1:3" ht="31.5" customHeight="1" x14ac:dyDescent="0.25">
      <c r="A35" s="102" t="s">
        <v>514</v>
      </c>
      <c r="B35" s="102"/>
      <c r="C35" s="65">
        <f>SUM(C36:C51)</f>
        <v>15</v>
      </c>
    </row>
    <row r="36" spans="1:3" x14ac:dyDescent="0.25">
      <c r="A36" s="6" t="s">
        <v>786</v>
      </c>
      <c r="B36" s="6" t="s">
        <v>785</v>
      </c>
      <c r="C36" s="64">
        <v>1</v>
      </c>
    </row>
    <row r="37" spans="1:3" x14ac:dyDescent="0.25">
      <c r="A37" s="6" t="s">
        <v>787</v>
      </c>
      <c r="B37" s="6" t="s">
        <v>716</v>
      </c>
      <c r="C37" s="64">
        <v>1</v>
      </c>
    </row>
    <row r="38" spans="1:3" x14ac:dyDescent="0.25">
      <c r="A38" s="6" t="s">
        <v>789</v>
      </c>
      <c r="B38" s="6" t="s">
        <v>788</v>
      </c>
      <c r="C38" s="64">
        <v>1</v>
      </c>
    </row>
    <row r="39" spans="1:3" x14ac:dyDescent="0.25">
      <c r="A39" s="6" t="s">
        <v>791</v>
      </c>
      <c r="B39" s="6" t="s">
        <v>790</v>
      </c>
      <c r="C39" s="64">
        <v>1</v>
      </c>
    </row>
    <row r="40" spans="1:3" x14ac:dyDescent="0.25">
      <c r="A40" s="6" t="s">
        <v>792</v>
      </c>
      <c r="B40" s="6" t="s">
        <v>630</v>
      </c>
      <c r="C40" s="64">
        <v>1</v>
      </c>
    </row>
    <row r="41" spans="1:3" x14ac:dyDescent="0.25">
      <c r="A41" s="6" t="s">
        <v>793</v>
      </c>
      <c r="B41" s="6" t="s">
        <v>718</v>
      </c>
      <c r="C41" s="64">
        <v>1</v>
      </c>
    </row>
    <row r="42" spans="1:3" x14ac:dyDescent="0.25">
      <c r="A42" s="6" t="s">
        <v>795</v>
      </c>
      <c r="B42" s="6" t="s">
        <v>794</v>
      </c>
      <c r="C42" s="64">
        <v>1</v>
      </c>
    </row>
    <row r="43" spans="1:3" x14ac:dyDescent="0.25">
      <c r="A43" s="6" t="s">
        <v>797</v>
      </c>
      <c r="B43" s="6" t="s">
        <v>796</v>
      </c>
      <c r="C43" s="64">
        <v>1</v>
      </c>
    </row>
    <row r="44" spans="1:3" x14ac:dyDescent="0.25">
      <c r="A44" s="6" t="s">
        <v>798</v>
      </c>
      <c r="B44" s="6" t="s">
        <v>708</v>
      </c>
      <c r="C44" s="64">
        <v>1</v>
      </c>
    </row>
    <row r="45" spans="1:3" x14ac:dyDescent="0.25">
      <c r="A45" s="6" t="s">
        <v>800</v>
      </c>
      <c r="B45" s="6" t="s">
        <v>799</v>
      </c>
      <c r="C45" s="64">
        <v>1</v>
      </c>
    </row>
    <row r="46" spans="1:3" x14ac:dyDescent="0.25">
      <c r="A46" s="6" t="s">
        <v>802</v>
      </c>
      <c r="B46" s="6" t="s">
        <v>801</v>
      </c>
      <c r="C46" s="64">
        <v>1</v>
      </c>
    </row>
    <row r="47" spans="1:3" x14ac:dyDescent="0.25">
      <c r="A47" s="6" t="s">
        <v>804</v>
      </c>
      <c r="B47" s="6" t="s">
        <v>803</v>
      </c>
      <c r="C47" s="64">
        <v>1</v>
      </c>
    </row>
    <row r="48" spans="1:3" ht="31.5" x14ac:dyDescent="0.25">
      <c r="A48" s="6" t="s">
        <v>806</v>
      </c>
      <c r="B48" s="6" t="s">
        <v>805</v>
      </c>
      <c r="C48" s="64">
        <v>1</v>
      </c>
    </row>
    <row r="49" spans="1:3" x14ac:dyDescent="0.25">
      <c r="A49" s="6" t="s">
        <v>808</v>
      </c>
      <c r="B49" s="6" t="s">
        <v>807</v>
      </c>
      <c r="C49" s="64">
        <v>0</v>
      </c>
    </row>
    <row r="50" spans="1:3" x14ac:dyDescent="0.25">
      <c r="A50" s="6" t="s">
        <v>810</v>
      </c>
      <c r="B50" s="6" t="s">
        <v>809</v>
      </c>
      <c r="C50" s="64">
        <v>1</v>
      </c>
    </row>
    <row r="51" spans="1:3" x14ac:dyDescent="0.25">
      <c r="A51" s="6" t="s">
        <v>812</v>
      </c>
      <c r="B51" s="6" t="s">
        <v>811</v>
      </c>
      <c r="C51" s="64">
        <v>1</v>
      </c>
    </row>
    <row r="52" spans="1:3" ht="16.5" customHeight="1" x14ac:dyDescent="0.25">
      <c r="A52" s="102" t="s">
        <v>813</v>
      </c>
      <c r="B52" s="102"/>
      <c r="C52" s="65">
        <f>SUM(C53:C58)</f>
        <v>5</v>
      </c>
    </row>
    <row r="53" spans="1:3" x14ac:dyDescent="0.25">
      <c r="A53" s="6" t="s">
        <v>815</v>
      </c>
      <c r="B53" s="6" t="s">
        <v>814</v>
      </c>
      <c r="C53" s="64">
        <v>1</v>
      </c>
    </row>
    <row r="54" spans="1:3" x14ac:dyDescent="0.25">
      <c r="A54" s="6" t="s">
        <v>817</v>
      </c>
      <c r="B54" s="6" t="s">
        <v>816</v>
      </c>
      <c r="C54" s="64">
        <v>1</v>
      </c>
    </row>
    <row r="55" spans="1:3" x14ac:dyDescent="0.25">
      <c r="A55" s="6" t="s">
        <v>819</v>
      </c>
      <c r="B55" s="6" t="s">
        <v>818</v>
      </c>
      <c r="C55" s="64">
        <v>0</v>
      </c>
    </row>
    <row r="56" spans="1:3" x14ac:dyDescent="0.25">
      <c r="A56" s="6" t="s">
        <v>821</v>
      </c>
      <c r="B56" s="6" t="s">
        <v>820</v>
      </c>
      <c r="C56" s="64">
        <v>1</v>
      </c>
    </row>
    <row r="57" spans="1:3" x14ac:dyDescent="0.25">
      <c r="A57" s="6" t="s">
        <v>823</v>
      </c>
      <c r="B57" s="6" t="s">
        <v>822</v>
      </c>
      <c r="C57" s="64">
        <v>1</v>
      </c>
    </row>
    <row r="58" spans="1:3" x14ac:dyDescent="0.25">
      <c r="A58" s="6" t="s">
        <v>1271</v>
      </c>
      <c r="B58" s="6" t="s">
        <v>824</v>
      </c>
      <c r="C58" s="64">
        <v>1</v>
      </c>
    </row>
    <row r="59" spans="1:3" ht="16.5" customHeight="1" x14ac:dyDescent="0.25">
      <c r="A59" s="102" t="s">
        <v>825</v>
      </c>
      <c r="B59" s="102"/>
      <c r="C59" s="65">
        <f>SUM(C60:C68)</f>
        <v>9</v>
      </c>
    </row>
    <row r="60" spans="1:3" x14ac:dyDescent="0.25">
      <c r="A60" s="6" t="s">
        <v>827</v>
      </c>
      <c r="B60" s="79" t="s">
        <v>1252</v>
      </c>
      <c r="C60" s="64">
        <v>1</v>
      </c>
    </row>
    <row r="61" spans="1:3" x14ac:dyDescent="0.25">
      <c r="A61" s="6" t="s">
        <v>828</v>
      </c>
      <c r="B61" s="6" t="s">
        <v>1253</v>
      </c>
      <c r="C61" s="64">
        <v>1</v>
      </c>
    </row>
    <row r="62" spans="1:3" x14ac:dyDescent="0.25">
      <c r="A62" s="6" t="s">
        <v>829</v>
      </c>
      <c r="B62" s="6" t="s">
        <v>541</v>
      </c>
      <c r="C62" s="64">
        <v>1</v>
      </c>
    </row>
    <row r="63" spans="1:3" x14ac:dyDescent="0.25">
      <c r="A63" s="6" t="s">
        <v>830</v>
      </c>
      <c r="B63" s="6" t="s">
        <v>543</v>
      </c>
      <c r="C63" s="64">
        <v>1</v>
      </c>
    </row>
    <row r="64" spans="1:3" x14ac:dyDescent="0.25">
      <c r="A64" s="6" t="s">
        <v>831</v>
      </c>
      <c r="B64" s="6" t="s">
        <v>350</v>
      </c>
      <c r="C64" s="64">
        <v>1</v>
      </c>
    </row>
    <row r="65" spans="1:3" ht="31.5" x14ac:dyDescent="0.25">
      <c r="A65" s="6" t="s">
        <v>833</v>
      </c>
      <c r="B65" s="6" t="s">
        <v>832</v>
      </c>
      <c r="C65" s="64">
        <v>1</v>
      </c>
    </row>
    <row r="66" spans="1:3" x14ac:dyDescent="0.25">
      <c r="A66" s="6" t="s">
        <v>834</v>
      </c>
      <c r="B66" s="6" t="s">
        <v>758</v>
      </c>
      <c r="C66" s="64">
        <v>1</v>
      </c>
    </row>
    <row r="67" spans="1:3" x14ac:dyDescent="0.25">
      <c r="A67" s="6" t="s">
        <v>835</v>
      </c>
      <c r="B67" s="6" t="s">
        <v>548</v>
      </c>
      <c r="C67" s="64">
        <v>1</v>
      </c>
    </row>
    <row r="68" spans="1:3" x14ac:dyDescent="0.25">
      <c r="A68" s="6" t="s">
        <v>1272</v>
      </c>
      <c r="B68" s="6" t="s">
        <v>836</v>
      </c>
      <c r="C68" s="64">
        <v>1</v>
      </c>
    </row>
  </sheetData>
  <mergeCells count="10">
    <mergeCell ref="E1:H2"/>
    <mergeCell ref="A52:B52"/>
    <mergeCell ref="A59:B59"/>
    <mergeCell ref="A27:B27"/>
    <mergeCell ref="A35:B35"/>
    <mergeCell ref="A2:B2"/>
    <mergeCell ref="A3:B3"/>
    <mergeCell ref="A15:B15"/>
    <mergeCell ref="A21:B21"/>
    <mergeCell ref="A24:B24"/>
  </mergeCells>
  <dataValidations count="1">
    <dataValidation type="whole" allowBlank="1" showInputMessage="1" showErrorMessage="1" sqref="C16:C20 C22:C23 C25:C26 C28:C34 C36:C51 C53:C58 C60:C68 C4:C14">
      <formula1>0</formula1>
      <formula2>1</formula2>
    </dataValidation>
  </dataValidations>
  <hyperlinks>
    <hyperlink ref="B14" r:id="rId1" display="http://ivo.garant.ru/document/redirect/70571454/0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H44"/>
  <sheetViews>
    <sheetView workbookViewId="0">
      <pane ySplit="2" topLeftCell="A15" activePane="bottomLeft" state="frozen"/>
      <selection activeCell="E1" sqref="E1:H2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1250</v>
      </c>
      <c r="B2" s="104"/>
      <c r="C2" s="69">
        <f>C3+C13+C19+C22+C25+C32</f>
        <v>32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SUM(C4:C12)</f>
        <v>9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ht="31.5" x14ac:dyDescent="0.25">
      <c r="A12" s="6" t="s">
        <v>1122</v>
      </c>
      <c r="B12" s="6" t="s">
        <v>1123</v>
      </c>
      <c r="C12" s="64">
        <v>1</v>
      </c>
    </row>
    <row r="13" spans="1:8" ht="15.75" customHeight="1" x14ac:dyDescent="0.25">
      <c r="A13" s="102" t="s">
        <v>164</v>
      </c>
      <c r="B13" s="102"/>
      <c r="C13" s="65">
        <f>SUM(C14:C18)</f>
        <v>5</v>
      </c>
    </row>
    <row r="14" spans="1:8" x14ac:dyDescent="0.25">
      <c r="A14" s="6" t="s">
        <v>354</v>
      </c>
      <c r="B14" s="6" t="s">
        <v>355</v>
      </c>
      <c r="C14" s="64">
        <v>1</v>
      </c>
    </row>
    <row r="15" spans="1:8" x14ac:dyDescent="0.25">
      <c r="A15" s="6" t="s">
        <v>356</v>
      </c>
      <c r="B15" s="6" t="s">
        <v>357</v>
      </c>
      <c r="C15" s="64">
        <v>1</v>
      </c>
    </row>
    <row r="16" spans="1:8" x14ac:dyDescent="0.25">
      <c r="A16" s="6" t="s">
        <v>358</v>
      </c>
      <c r="B16" s="6" t="s">
        <v>167</v>
      </c>
      <c r="C16" s="64">
        <v>1</v>
      </c>
    </row>
    <row r="17" spans="1:3" ht="94.5" x14ac:dyDescent="0.25">
      <c r="A17" s="6" t="s">
        <v>359</v>
      </c>
      <c r="B17" s="6" t="s">
        <v>360</v>
      </c>
      <c r="C17" s="64">
        <v>1</v>
      </c>
    </row>
    <row r="18" spans="1:3" ht="63.75" customHeight="1" x14ac:dyDescent="0.25">
      <c r="A18" s="6" t="s">
        <v>361</v>
      </c>
      <c r="B18" s="78" t="s">
        <v>1254</v>
      </c>
      <c r="C18" s="64">
        <v>1</v>
      </c>
    </row>
    <row r="19" spans="1:3" ht="15.75" customHeight="1" x14ac:dyDescent="0.25">
      <c r="A19" s="102" t="s">
        <v>362</v>
      </c>
      <c r="B19" s="102"/>
      <c r="C19" s="65">
        <f>SUM(C20:C21)</f>
        <v>2</v>
      </c>
    </row>
    <row r="20" spans="1:3" ht="31.5" x14ac:dyDescent="0.25">
      <c r="A20" s="6" t="s">
        <v>363</v>
      </c>
      <c r="B20" s="6" t="s">
        <v>364</v>
      </c>
      <c r="C20" s="64">
        <v>1</v>
      </c>
    </row>
    <row r="21" spans="1:3" x14ac:dyDescent="0.25">
      <c r="A21" s="6" t="s">
        <v>365</v>
      </c>
      <c r="B21" s="6" t="s">
        <v>366</v>
      </c>
      <c r="C21" s="64">
        <v>1</v>
      </c>
    </row>
    <row r="22" spans="1:3" ht="15.75" customHeight="1" x14ac:dyDescent="0.25">
      <c r="A22" s="102" t="s">
        <v>226</v>
      </c>
      <c r="B22" s="102"/>
      <c r="C22" s="65">
        <f>SUM(C23:C24)</f>
        <v>2</v>
      </c>
    </row>
    <row r="23" spans="1:3" ht="31.5" x14ac:dyDescent="0.25">
      <c r="A23" s="6" t="s">
        <v>367</v>
      </c>
      <c r="B23" s="6" t="s">
        <v>368</v>
      </c>
      <c r="C23" s="64">
        <v>1</v>
      </c>
    </row>
    <row r="24" spans="1:3" x14ac:dyDescent="0.25">
      <c r="A24" s="6" t="s">
        <v>1124</v>
      </c>
      <c r="B24" s="6" t="s">
        <v>1125</v>
      </c>
      <c r="C24" s="64">
        <v>1</v>
      </c>
    </row>
    <row r="25" spans="1:3" ht="16.5" customHeight="1" x14ac:dyDescent="0.25">
      <c r="A25" s="102" t="s">
        <v>269</v>
      </c>
      <c r="B25" s="102"/>
      <c r="C25" s="65">
        <f>SUM(C26:C31)</f>
        <v>3</v>
      </c>
    </row>
    <row r="26" spans="1:3" x14ac:dyDescent="0.25">
      <c r="A26" s="6" t="s">
        <v>1126</v>
      </c>
      <c r="B26" s="6" t="s">
        <v>1127</v>
      </c>
      <c r="C26" s="64">
        <v>0</v>
      </c>
    </row>
    <row r="27" spans="1:3" ht="31.5" x14ac:dyDescent="0.25">
      <c r="A27" s="6" t="s">
        <v>1128</v>
      </c>
      <c r="B27" s="6" t="s">
        <v>1129</v>
      </c>
      <c r="C27" s="64">
        <v>1</v>
      </c>
    </row>
    <row r="28" spans="1:3" x14ac:dyDescent="0.25">
      <c r="A28" s="6" t="s">
        <v>1130</v>
      </c>
      <c r="B28" s="6" t="s">
        <v>1131</v>
      </c>
      <c r="C28" s="64">
        <v>1</v>
      </c>
    </row>
    <row r="29" spans="1:3" x14ac:dyDescent="0.25">
      <c r="A29" s="6" t="s">
        <v>1132</v>
      </c>
      <c r="B29" s="6" t="s">
        <v>1133</v>
      </c>
      <c r="C29" s="64">
        <v>0</v>
      </c>
    </row>
    <row r="30" spans="1:3" x14ac:dyDescent="0.25">
      <c r="A30" s="6" t="s">
        <v>1134</v>
      </c>
      <c r="B30" s="6" t="s">
        <v>1135</v>
      </c>
      <c r="C30" s="64">
        <v>1</v>
      </c>
    </row>
    <row r="31" spans="1:3" x14ac:dyDescent="0.25">
      <c r="A31" s="6" t="s">
        <v>1136</v>
      </c>
      <c r="B31" s="6" t="s">
        <v>1137</v>
      </c>
      <c r="C31" s="64">
        <v>0</v>
      </c>
    </row>
    <row r="32" spans="1:3" ht="31.5" customHeight="1" x14ac:dyDescent="0.25">
      <c r="A32" s="102" t="s">
        <v>311</v>
      </c>
      <c r="B32" s="102"/>
      <c r="C32" s="65">
        <f>C33</f>
        <v>11</v>
      </c>
    </row>
    <row r="33" spans="1:3" x14ac:dyDescent="0.25">
      <c r="A33" s="102" t="s">
        <v>272</v>
      </c>
      <c r="B33" s="102"/>
      <c r="C33" s="65">
        <f>SUM(C34:C44)</f>
        <v>11</v>
      </c>
    </row>
    <row r="34" spans="1:3" x14ac:dyDescent="0.25">
      <c r="A34" s="6" t="s">
        <v>1138</v>
      </c>
      <c r="B34" s="6" t="s">
        <v>446</v>
      </c>
      <c r="C34" s="64">
        <v>1</v>
      </c>
    </row>
    <row r="35" spans="1:3" x14ac:dyDescent="0.25">
      <c r="A35" s="6" t="s">
        <v>1139</v>
      </c>
      <c r="B35" s="6" t="s">
        <v>1140</v>
      </c>
      <c r="C35" s="64">
        <v>1</v>
      </c>
    </row>
    <row r="36" spans="1:3" x14ac:dyDescent="0.25">
      <c r="A36" s="6" t="s">
        <v>1141</v>
      </c>
      <c r="B36" s="6" t="s">
        <v>1142</v>
      </c>
      <c r="C36" s="64">
        <v>1</v>
      </c>
    </row>
    <row r="37" spans="1:3" x14ac:dyDescent="0.25">
      <c r="A37" s="6" t="s">
        <v>1143</v>
      </c>
      <c r="B37" s="6" t="s">
        <v>1144</v>
      </c>
      <c r="C37" s="64">
        <v>1</v>
      </c>
    </row>
    <row r="38" spans="1:3" x14ac:dyDescent="0.25">
      <c r="A38" s="6" t="s">
        <v>1145</v>
      </c>
      <c r="B38" s="6" t="s">
        <v>1146</v>
      </c>
      <c r="C38" s="64">
        <v>1</v>
      </c>
    </row>
    <row r="39" spans="1:3" x14ac:dyDescent="0.25">
      <c r="A39" s="6" t="s">
        <v>1147</v>
      </c>
      <c r="B39" s="6" t="s">
        <v>1148</v>
      </c>
      <c r="C39" s="64">
        <v>1</v>
      </c>
    </row>
    <row r="40" spans="1:3" x14ac:dyDescent="0.25">
      <c r="A40" s="6" t="s">
        <v>1149</v>
      </c>
      <c r="B40" s="6" t="s">
        <v>1150</v>
      </c>
      <c r="C40" s="64">
        <v>1</v>
      </c>
    </row>
    <row r="41" spans="1:3" x14ac:dyDescent="0.25">
      <c r="A41" s="6" t="s">
        <v>1151</v>
      </c>
      <c r="B41" s="6" t="s">
        <v>460</v>
      </c>
      <c r="C41" s="64">
        <v>1</v>
      </c>
    </row>
    <row r="42" spans="1:3" x14ac:dyDescent="0.25">
      <c r="A42" s="6" t="s">
        <v>1152</v>
      </c>
      <c r="B42" s="6" t="s">
        <v>1153</v>
      </c>
      <c r="C42" s="64">
        <v>1</v>
      </c>
    </row>
    <row r="43" spans="1:3" x14ac:dyDescent="0.25">
      <c r="A43" s="6" t="s">
        <v>1154</v>
      </c>
      <c r="B43" s="6" t="s">
        <v>1155</v>
      </c>
      <c r="C43" s="64">
        <v>1</v>
      </c>
    </row>
    <row r="44" spans="1:3" x14ac:dyDescent="0.25">
      <c r="A44" s="6" t="s">
        <v>1156</v>
      </c>
      <c r="B44" s="6" t="s">
        <v>1157</v>
      </c>
      <c r="C44" s="64">
        <v>1</v>
      </c>
    </row>
  </sheetData>
  <mergeCells count="9">
    <mergeCell ref="E1:H2"/>
    <mergeCell ref="A25:B25"/>
    <mergeCell ref="A32:B32"/>
    <mergeCell ref="A33:B33"/>
    <mergeCell ref="A2:B2"/>
    <mergeCell ref="A3:B3"/>
    <mergeCell ref="A13:B13"/>
    <mergeCell ref="A19:B19"/>
    <mergeCell ref="A22:B22"/>
  </mergeCells>
  <dataValidations count="1">
    <dataValidation type="whole" allowBlank="1" showInputMessage="1" showErrorMessage="1" sqref="C4:C12 C14:C18 C20:C21 C23:C24 C26:C31 C34:C44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25"/>
  <sheetViews>
    <sheetView workbookViewId="0">
      <pane ySplit="2" topLeftCell="A3" activePane="bottomLeft" state="frozen"/>
      <selection activeCell="E1" sqref="E1:H2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860</v>
      </c>
      <c r="B2" s="104"/>
      <c r="C2" s="69">
        <f>C3+C12+C19+C22+C24</f>
        <v>18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SUM(C4:C11)</f>
        <v>8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ht="15.75" customHeight="1" x14ac:dyDescent="0.25">
      <c r="A12" s="102" t="s">
        <v>164</v>
      </c>
      <c r="B12" s="102"/>
      <c r="C12" s="65">
        <f>SUM(C13:C18)</f>
        <v>6</v>
      </c>
    </row>
    <row r="13" spans="1:8" x14ac:dyDescent="0.25">
      <c r="A13" s="6" t="s">
        <v>354</v>
      </c>
      <c r="B13" s="6" t="s">
        <v>355</v>
      </c>
      <c r="C13" s="64">
        <v>1</v>
      </c>
    </row>
    <row r="14" spans="1:8" x14ac:dyDescent="0.25">
      <c r="A14" s="6" t="s">
        <v>356</v>
      </c>
      <c r="B14" s="6" t="s">
        <v>357</v>
      </c>
      <c r="C14" s="64">
        <v>1</v>
      </c>
    </row>
    <row r="15" spans="1:8" x14ac:dyDescent="0.25">
      <c r="A15" s="6" t="s">
        <v>358</v>
      </c>
      <c r="B15" s="6" t="s">
        <v>167</v>
      </c>
      <c r="C15" s="64">
        <v>1</v>
      </c>
    </row>
    <row r="16" spans="1:8" ht="94.5" x14ac:dyDescent="0.25">
      <c r="A16" s="6" t="s">
        <v>359</v>
      </c>
      <c r="B16" s="6" t="s">
        <v>360</v>
      </c>
      <c r="C16" s="64">
        <v>1</v>
      </c>
    </row>
    <row r="17" spans="1:3" ht="62.25" customHeight="1" x14ac:dyDescent="0.25">
      <c r="A17" s="6" t="s">
        <v>361</v>
      </c>
      <c r="B17" s="78" t="s">
        <v>1254</v>
      </c>
      <c r="C17" s="64">
        <v>1</v>
      </c>
    </row>
    <row r="18" spans="1:3" x14ac:dyDescent="0.25">
      <c r="A18" s="6" t="s">
        <v>838</v>
      </c>
      <c r="B18" s="6" t="s">
        <v>271</v>
      </c>
      <c r="C18" s="64">
        <v>1</v>
      </c>
    </row>
    <row r="19" spans="1:3" ht="15.75" customHeight="1" x14ac:dyDescent="0.25">
      <c r="A19" s="102" t="s">
        <v>362</v>
      </c>
      <c r="B19" s="102"/>
      <c r="C19" s="65">
        <f>SUM(C20:C21)</f>
        <v>2</v>
      </c>
    </row>
    <row r="20" spans="1:3" ht="31.5" x14ac:dyDescent="0.25">
      <c r="A20" s="6" t="s">
        <v>363</v>
      </c>
      <c r="B20" s="6" t="s">
        <v>364</v>
      </c>
      <c r="C20" s="64">
        <v>1</v>
      </c>
    </row>
    <row r="21" spans="1:3" x14ac:dyDescent="0.25">
      <c r="A21" s="6" t="s">
        <v>365</v>
      </c>
      <c r="B21" s="6" t="s">
        <v>366</v>
      </c>
      <c r="C21" s="64">
        <v>1</v>
      </c>
    </row>
    <row r="22" spans="1:3" ht="15.75" customHeight="1" x14ac:dyDescent="0.25">
      <c r="A22" s="102" t="s">
        <v>226</v>
      </c>
      <c r="B22" s="102"/>
      <c r="C22" s="65">
        <f>C23</f>
        <v>1</v>
      </c>
    </row>
    <row r="23" spans="1:3" ht="31.5" x14ac:dyDescent="0.25">
      <c r="A23" s="6" t="s">
        <v>367</v>
      </c>
      <c r="B23" s="6" t="s">
        <v>368</v>
      </c>
      <c r="C23" s="64">
        <v>1</v>
      </c>
    </row>
    <row r="24" spans="1:3" x14ac:dyDescent="0.25">
      <c r="A24" s="102" t="s">
        <v>272</v>
      </c>
      <c r="B24" s="102"/>
      <c r="C24" s="65">
        <f>C25</f>
        <v>1</v>
      </c>
    </row>
    <row r="25" spans="1:3" x14ac:dyDescent="0.25">
      <c r="A25" s="6" t="s">
        <v>839</v>
      </c>
      <c r="B25" s="6" t="s">
        <v>840</v>
      </c>
      <c r="C25" s="64">
        <v>1</v>
      </c>
    </row>
  </sheetData>
  <mergeCells count="7">
    <mergeCell ref="E1:H2"/>
    <mergeCell ref="A24:B24"/>
    <mergeCell ref="A2:B2"/>
    <mergeCell ref="A3:B3"/>
    <mergeCell ref="A12:B12"/>
    <mergeCell ref="A19:B19"/>
    <mergeCell ref="A22:B22"/>
  </mergeCells>
  <dataValidations count="1">
    <dataValidation type="whole" allowBlank="1" showInputMessage="1" showErrorMessage="1" sqref="C4:C11 C13:C18 C20:C21 C23 C25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28"/>
  <sheetViews>
    <sheetView workbookViewId="0">
      <pane ySplit="2" topLeftCell="A3" activePane="bottomLeft" state="frozen"/>
      <selection activeCell="E1" sqref="E1:H2"/>
      <selection pane="bottomLeft" activeCell="C4" sqref="C4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1251</v>
      </c>
      <c r="B2" s="104"/>
      <c r="C2" s="69">
        <f>C3+C13+C22+C25+C27</f>
        <v>20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SUM(C4:C12)</f>
        <v>9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71">
        <v>1</v>
      </c>
    </row>
    <row r="11" spans="1:8" x14ac:dyDescent="0.25">
      <c r="A11" s="6" t="s">
        <v>372</v>
      </c>
      <c r="B11" s="79" t="s">
        <v>1256</v>
      </c>
      <c r="C11" s="71">
        <v>1</v>
      </c>
    </row>
    <row r="12" spans="1:8" x14ac:dyDescent="0.25">
      <c r="A12" s="27" t="s">
        <v>1273</v>
      </c>
      <c r="B12" s="80" t="s">
        <v>1274</v>
      </c>
      <c r="C12" s="71">
        <v>1</v>
      </c>
    </row>
    <row r="13" spans="1:8" ht="15.75" customHeight="1" x14ac:dyDescent="0.25">
      <c r="A13" s="102" t="s">
        <v>164</v>
      </c>
      <c r="B13" s="102"/>
      <c r="C13" s="65">
        <f>SUM(C14:C21)</f>
        <v>8</v>
      </c>
    </row>
    <row r="14" spans="1:8" x14ac:dyDescent="0.25">
      <c r="A14" s="6" t="s">
        <v>354</v>
      </c>
      <c r="B14" s="6" t="s">
        <v>355</v>
      </c>
      <c r="C14" s="64">
        <v>1</v>
      </c>
    </row>
    <row r="15" spans="1:8" x14ac:dyDescent="0.25">
      <c r="A15" s="6" t="s">
        <v>356</v>
      </c>
      <c r="B15" s="6" t="s">
        <v>357</v>
      </c>
      <c r="C15" s="64">
        <v>1</v>
      </c>
    </row>
    <row r="16" spans="1:8" x14ac:dyDescent="0.25">
      <c r="A16" s="6" t="s">
        <v>358</v>
      </c>
      <c r="B16" s="6" t="s">
        <v>167</v>
      </c>
      <c r="C16" s="64">
        <v>1</v>
      </c>
    </row>
    <row r="17" spans="1:3" ht="94.5" x14ac:dyDescent="0.25">
      <c r="A17" s="6" t="s">
        <v>359</v>
      </c>
      <c r="B17" s="6" t="s">
        <v>360</v>
      </c>
      <c r="C17" s="64">
        <v>1</v>
      </c>
    </row>
    <row r="18" spans="1:3" ht="63.75" customHeight="1" x14ac:dyDescent="0.25">
      <c r="A18" s="6" t="s">
        <v>361</v>
      </c>
      <c r="B18" s="78" t="s">
        <v>1254</v>
      </c>
      <c r="C18" s="64">
        <v>1</v>
      </c>
    </row>
    <row r="19" spans="1:3" x14ac:dyDescent="0.25">
      <c r="A19" s="6" t="s">
        <v>861</v>
      </c>
      <c r="B19" s="75" t="s">
        <v>862</v>
      </c>
      <c r="C19" s="64">
        <v>1</v>
      </c>
    </row>
    <row r="20" spans="1:3" ht="47.25" x14ac:dyDescent="0.25">
      <c r="A20" s="62" t="s">
        <v>863</v>
      </c>
      <c r="B20" s="6" t="s">
        <v>1275</v>
      </c>
      <c r="C20" s="66">
        <v>1</v>
      </c>
    </row>
    <row r="21" spans="1:3" ht="31.5" x14ac:dyDescent="0.25">
      <c r="A21" s="6" t="s">
        <v>864</v>
      </c>
      <c r="B21" s="74" t="s">
        <v>865</v>
      </c>
      <c r="C21" s="64">
        <v>1</v>
      </c>
    </row>
    <row r="22" spans="1:3" ht="15.75" customHeight="1" x14ac:dyDescent="0.25">
      <c r="A22" s="102" t="s">
        <v>362</v>
      </c>
      <c r="B22" s="102"/>
      <c r="C22" s="65">
        <f>SUM(C23:C24)</f>
        <v>2</v>
      </c>
    </row>
    <row r="23" spans="1:3" ht="31.5" x14ac:dyDescent="0.25">
      <c r="A23" s="6" t="s">
        <v>363</v>
      </c>
      <c r="B23" s="6" t="s">
        <v>364</v>
      </c>
      <c r="C23" s="64">
        <v>1</v>
      </c>
    </row>
    <row r="24" spans="1:3" x14ac:dyDescent="0.25">
      <c r="A24" s="6" t="s">
        <v>365</v>
      </c>
      <c r="B24" s="6" t="s">
        <v>366</v>
      </c>
      <c r="C24" s="64">
        <v>1</v>
      </c>
    </row>
    <row r="25" spans="1:3" ht="15.75" customHeight="1" x14ac:dyDescent="0.25">
      <c r="A25" s="102" t="s">
        <v>226</v>
      </c>
      <c r="B25" s="102"/>
      <c r="C25" s="65">
        <f>C26</f>
        <v>1</v>
      </c>
    </row>
    <row r="26" spans="1:3" ht="31.5" x14ac:dyDescent="0.25">
      <c r="A26" s="6" t="s">
        <v>367</v>
      </c>
      <c r="B26" s="6" t="s">
        <v>368</v>
      </c>
      <c r="C26" s="64">
        <v>1</v>
      </c>
    </row>
    <row r="27" spans="1:3" ht="31.5" customHeight="1" x14ac:dyDescent="0.25">
      <c r="A27" s="102" t="s">
        <v>866</v>
      </c>
      <c r="B27" s="102"/>
      <c r="C27" s="65">
        <f>C28</f>
        <v>0</v>
      </c>
    </row>
    <row r="28" spans="1:3" ht="94.5" x14ac:dyDescent="0.25">
      <c r="A28" s="6" t="s">
        <v>867</v>
      </c>
      <c r="B28" s="83" t="s">
        <v>868</v>
      </c>
      <c r="C28" s="64">
        <v>0</v>
      </c>
    </row>
  </sheetData>
  <mergeCells count="7">
    <mergeCell ref="E1:H2"/>
    <mergeCell ref="A27:B27"/>
    <mergeCell ref="A2:B2"/>
    <mergeCell ref="A3:B3"/>
    <mergeCell ref="A13:B13"/>
    <mergeCell ref="A22:B22"/>
    <mergeCell ref="A25:B25"/>
  </mergeCells>
  <dataValidations count="1">
    <dataValidation type="whole" allowBlank="1" showInputMessage="1" showErrorMessage="1" sqref="C4:C12 C14:C21 C23:C24 C26 C28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H16"/>
  <sheetViews>
    <sheetView zoomScaleNormal="100" workbookViewId="0">
      <pane ySplit="2" topLeftCell="A3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29.25" customHeight="1" thickBot="1" x14ac:dyDescent="0.3">
      <c r="A2" s="104" t="s">
        <v>869</v>
      </c>
      <c r="B2" s="104"/>
      <c r="C2" s="14">
        <f>C3+C7+C10</f>
        <v>10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SUM(C4:C6)</f>
        <v>3</v>
      </c>
    </row>
    <row r="4" spans="1:8" x14ac:dyDescent="0.25">
      <c r="A4" s="6" t="s">
        <v>870</v>
      </c>
      <c r="B4" s="6" t="s">
        <v>871</v>
      </c>
      <c r="C4" s="64">
        <v>1</v>
      </c>
    </row>
    <row r="5" spans="1:8" x14ac:dyDescent="0.25">
      <c r="A5" s="6" t="s">
        <v>872</v>
      </c>
      <c r="B5" s="6" t="s">
        <v>873</v>
      </c>
      <c r="C5" s="64">
        <v>1</v>
      </c>
    </row>
    <row r="6" spans="1:8" ht="31.5" x14ac:dyDescent="0.25">
      <c r="A6" s="6" t="s">
        <v>874</v>
      </c>
      <c r="B6" s="6" t="s">
        <v>875</v>
      </c>
      <c r="C6" s="64">
        <v>1</v>
      </c>
    </row>
    <row r="7" spans="1:8" x14ac:dyDescent="0.25">
      <c r="A7" s="102" t="s">
        <v>164</v>
      </c>
      <c r="B7" s="102"/>
      <c r="C7" s="65">
        <f>SUM(C8:C9)</f>
        <v>2</v>
      </c>
    </row>
    <row r="8" spans="1:8" ht="47.25" x14ac:dyDescent="0.25">
      <c r="A8" s="6" t="s">
        <v>876</v>
      </c>
      <c r="B8" s="78" t="s">
        <v>1276</v>
      </c>
      <c r="C8" s="64">
        <v>1</v>
      </c>
    </row>
    <row r="9" spans="1:8" x14ac:dyDescent="0.25">
      <c r="A9" s="6" t="s">
        <v>877</v>
      </c>
      <c r="B9" s="6" t="s">
        <v>167</v>
      </c>
      <c r="C9" s="64">
        <v>1</v>
      </c>
    </row>
    <row r="10" spans="1:8" x14ac:dyDescent="0.25">
      <c r="A10" s="102" t="s">
        <v>878</v>
      </c>
      <c r="B10" s="102"/>
      <c r="C10" s="65">
        <f>SUM(C11:C16)</f>
        <v>5</v>
      </c>
    </row>
    <row r="11" spans="1:8" ht="47.25" x14ac:dyDescent="0.25">
      <c r="A11" s="6" t="s">
        <v>879</v>
      </c>
      <c r="B11" s="6" t="s">
        <v>880</v>
      </c>
      <c r="C11" s="64">
        <v>1</v>
      </c>
    </row>
    <row r="12" spans="1:8" x14ac:dyDescent="0.25">
      <c r="A12" s="6" t="s">
        <v>881</v>
      </c>
      <c r="B12" s="6" t="s">
        <v>882</v>
      </c>
      <c r="C12" s="64">
        <v>1</v>
      </c>
    </row>
    <row r="13" spans="1:8" x14ac:dyDescent="0.25">
      <c r="A13" s="6" t="s">
        <v>883</v>
      </c>
      <c r="B13" s="6" t="s">
        <v>884</v>
      </c>
      <c r="C13" s="64">
        <v>0</v>
      </c>
    </row>
    <row r="14" spans="1:8" x14ac:dyDescent="0.25">
      <c r="A14" s="6" t="s">
        <v>885</v>
      </c>
      <c r="B14" s="6" t="s">
        <v>355</v>
      </c>
      <c r="C14" s="64">
        <v>1</v>
      </c>
    </row>
    <row r="15" spans="1:8" x14ac:dyDescent="0.25">
      <c r="A15" s="6" t="s">
        <v>886</v>
      </c>
      <c r="B15" s="6" t="s">
        <v>887</v>
      </c>
      <c r="C15" s="64">
        <v>1</v>
      </c>
    </row>
    <row r="16" spans="1:8" x14ac:dyDescent="0.25">
      <c r="A16" s="6" t="s">
        <v>888</v>
      </c>
      <c r="B16" s="6" t="s">
        <v>889</v>
      </c>
      <c r="C16" s="64">
        <v>1</v>
      </c>
    </row>
  </sheetData>
  <mergeCells count="5">
    <mergeCell ref="A3:B3"/>
    <mergeCell ref="A7:B7"/>
    <mergeCell ref="A10:B10"/>
    <mergeCell ref="A2:B2"/>
    <mergeCell ref="E1:H2"/>
  </mergeCells>
  <dataValidations count="1">
    <dataValidation type="whole" allowBlank="1" showInputMessage="1" showErrorMessage="1" sqref="C4:C6 C8:C9 C11:C16">
      <formula1>0</formula1>
      <formula2>1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H159"/>
  <sheetViews>
    <sheetView workbookViewId="0">
      <pane ySplit="2" topLeftCell="A43" activePane="bottomLeft" state="frozen"/>
      <selection pane="bottomLeft" activeCell="E1" sqref="E1:H2"/>
    </sheetView>
  </sheetViews>
  <sheetFormatPr defaultRowHeight="15.75" x14ac:dyDescent="0.25"/>
  <cols>
    <col min="1" max="1" width="10.140625" customWidth="1"/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890</v>
      </c>
      <c r="B2" s="104"/>
      <c r="C2" s="14">
        <f>C3+C13+C19+C22+C24+C48+C77+C119</f>
        <v>139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SUM(C4:C12)</f>
        <v>9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ht="31.5" x14ac:dyDescent="0.25">
      <c r="A12" s="6" t="s">
        <v>369</v>
      </c>
      <c r="B12" s="6" t="s">
        <v>193</v>
      </c>
      <c r="C12" s="64">
        <v>1</v>
      </c>
    </row>
    <row r="13" spans="1:8" x14ac:dyDescent="0.25">
      <c r="A13" s="102" t="s">
        <v>164</v>
      </c>
      <c r="B13" s="102"/>
      <c r="C13" s="65">
        <f>SUM(C14:C18)</f>
        <v>5</v>
      </c>
    </row>
    <row r="14" spans="1:8" x14ac:dyDescent="0.25">
      <c r="A14" s="6" t="s">
        <v>354</v>
      </c>
      <c r="B14" s="6" t="s">
        <v>355</v>
      </c>
      <c r="C14" s="64">
        <v>1</v>
      </c>
    </row>
    <row r="15" spans="1:8" x14ac:dyDescent="0.25">
      <c r="A15" s="6" t="s">
        <v>356</v>
      </c>
      <c r="B15" s="6" t="s">
        <v>357</v>
      </c>
      <c r="C15" s="64">
        <v>1</v>
      </c>
    </row>
    <row r="16" spans="1:8" x14ac:dyDescent="0.25">
      <c r="A16" s="6" t="s">
        <v>358</v>
      </c>
      <c r="B16" s="6" t="s">
        <v>167</v>
      </c>
      <c r="C16" s="64">
        <v>1</v>
      </c>
    </row>
    <row r="17" spans="1:3" ht="94.5" x14ac:dyDescent="0.25">
      <c r="A17" s="6" t="s">
        <v>359</v>
      </c>
      <c r="B17" s="6" t="s">
        <v>360</v>
      </c>
      <c r="C17" s="64">
        <v>1</v>
      </c>
    </row>
    <row r="18" spans="1:3" ht="64.5" customHeight="1" x14ac:dyDescent="0.25">
      <c r="A18" s="6" t="s">
        <v>361</v>
      </c>
      <c r="B18" s="78" t="s">
        <v>1254</v>
      </c>
      <c r="C18" s="64">
        <v>1</v>
      </c>
    </row>
    <row r="19" spans="1:3" x14ac:dyDescent="0.25">
      <c r="A19" s="102" t="s">
        <v>362</v>
      </c>
      <c r="B19" s="102"/>
      <c r="C19" s="65">
        <f>SUM(C20:C21)</f>
        <v>2</v>
      </c>
    </row>
    <row r="20" spans="1:3" ht="31.5" x14ac:dyDescent="0.25">
      <c r="A20" s="6" t="s">
        <v>363</v>
      </c>
      <c r="B20" s="6" t="s">
        <v>364</v>
      </c>
      <c r="C20" s="64">
        <v>1</v>
      </c>
    </row>
    <row r="21" spans="1:3" x14ac:dyDescent="0.25">
      <c r="A21" s="6" t="s">
        <v>365</v>
      </c>
      <c r="B21" s="6" t="s">
        <v>366</v>
      </c>
      <c r="C21" s="64">
        <v>1</v>
      </c>
    </row>
    <row r="22" spans="1:3" x14ac:dyDescent="0.25">
      <c r="A22" s="102" t="s">
        <v>226</v>
      </c>
      <c r="B22" s="102"/>
      <c r="C22" s="65">
        <f>C23</f>
        <v>1</v>
      </c>
    </row>
    <row r="23" spans="1:3" ht="31.5" x14ac:dyDescent="0.25">
      <c r="A23" s="6" t="s">
        <v>367</v>
      </c>
      <c r="B23" s="6" t="s">
        <v>368</v>
      </c>
      <c r="C23" s="64">
        <v>1</v>
      </c>
    </row>
    <row r="24" spans="1:3" ht="16.5" customHeight="1" x14ac:dyDescent="0.25">
      <c r="A24" s="102" t="s">
        <v>891</v>
      </c>
      <c r="B24" s="102"/>
      <c r="C24" s="65">
        <f>C25+C29</f>
        <v>21</v>
      </c>
    </row>
    <row r="25" spans="1:3" ht="16.5" customHeight="1" x14ac:dyDescent="0.25">
      <c r="A25" s="102" t="s">
        <v>157</v>
      </c>
      <c r="B25" s="102"/>
      <c r="C25" s="65">
        <f>SUM(C26:C28)</f>
        <v>3</v>
      </c>
    </row>
    <row r="26" spans="1:3" x14ac:dyDescent="0.25">
      <c r="A26" s="6" t="s">
        <v>892</v>
      </c>
      <c r="B26" s="6" t="s">
        <v>893</v>
      </c>
      <c r="C26" s="64">
        <v>1</v>
      </c>
    </row>
    <row r="27" spans="1:3" ht="31.5" x14ac:dyDescent="0.25">
      <c r="A27" s="6" t="s">
        <v>894</v>
      </c>
      <c r="B27" s="6" t="s">
        <v>895</v>
      </c>
      <c r="C27" s="64">
        <v>1</v>
      </c>
    </row>
    <row r="28" spans="1:3" ht="31.5" x14ac:dyDescent="0.25">
      <c r="A28" s="6" t="s">
        <v>896</v>
      </c>
      <c r="B28" s="6" t="s">
        <v>897</v>
      </c>
      <c r="C28" s="64">
        <v>1</v>
      </c>
    </row>
    <row r="29" spans="1:3" ht="16.5" customHeight="1" x14ac:dyDescent="0.25">
      <c r="A29" s="102" t="s">
        <v>898</v>
      </c>
      <c r="B29" s="102"/>
      <c r="C29" s="65">
        <f>SUM(C30:C47)</f>
        <v>18</v>
      </c>
    </row>
    <row r="30" spans="1:3" x14ac:dyDescent="0.25">
      <c r="A30" s="6" t="s">
        <v>899</v>
      </c>
      <c r="B30" s="6" t="s">
        <v>900</v>
      </c>
      <c r="C30" s="64">
        <v>1</v>
      </c>
    </row>
    <row r="31" spans="1:3" x14ac:dyDescent="0.25">
      <c r="A31" s="6" t="s">
        <v>901</v>
      </c>
      <c r="B31" s="6" t="s">
        <v>902</v>
      </c>
      <c r="C31" s="64">
        <v>1</v>
      </c>
    </row>
    <row r="32" spans="1:3" x14ac:dyDescent="0.25">
      <c r="A32" s="6" t="s">
        <v>903</v>
      </c>
      <c r="B32" s="6" t="s">
        <v>904</v>
      </c>
      <c r="C32" s="64">
        <v>1</v>
      </c>
    </row>
    <row r="33" spans="1:3" x14ac:dyDescent="0.25">
      <c r="A33" s="6" t="s">
        <v>905</v>
      </c>
      <c r="B33" s="6" t="s">
        <v>906</v>
      </c>
      <c r="C33" s="64">
        <v>1</v>
      </c>
    </row>
    <row r="34" spans="1:3" x14ac:dyDescent="0.25">
      <c r="A34" s="6" t="s">
        <v>907</v>
      </c>
      <c r="B34" s="6" t="s">
        <v>908</v>
      </c>
      <c r="C34" s="64">
        <v>1</v>
      </c>
    </row>
    <row r="35" spans="1:3" x14ac:dyDescent="0.25">
      <c r="A35" s="6" t="s">
        <v>909</v>
      </c>
      <c r="B35" s="6" t="s">
        <v>910</v>
      </c>
      <c r="C35" s="64">
        <v>1</v>
      </c>
    </row>
    <row r="36" spans="1:3" x14ac:dyDescent="0.25">
      <c r="A36" s="6" t="s">
        <v>911</v>
      </c>
      <c r="B36" s="6" t="s">
        <v>912</v>
      </c>
      <c r="C36" s="64">
        <v>1</v>
      </c>
    </row>
    <row r="37" spans="1:3" x14ac:dyDescent="0.25">
      <c r="A37" s="6" t="s">
        <v>913</v>
      </c>
      <c r="B37" s="6" t="s">
        <v>914</v>
      </c>
      <c r="C37" s="64">
        <v>1</v>
      </c>
    </row>
    <row r="38" spans="1:3" x14ac:dyDescent="0.25">
      <c r="A38" s="6" t="s">
        <v>915</v>
      </c>
      <c r="B38" s="6" t="s">
        <v>916</v>
      </c>
      <c r="C38" s="64">
        <v>1</v>
      </c>
    </row>
    <row r="39" spans="1:3" x14ac:dyDescent="0.25">
      <c r="A39" s="6" t="s">
        <v>917</v>
      </c>
      <c r="B39" s="6" t="s">
        <v>918</v>
      </c>
      <c r="C39" s="64">
        <v>1</v>
      </c>
    </row>
    <row r="40" spans="1:3" x14ac:dyDescent="0.25">
      <c r="A40" s="6" t="s">
        <v>919</v>
      </c>
      <c r="B40" s="6" t="s">
        <v>920</v>
      </c>
      <c r="C40" s="64">
        <v>1</v>
      </c>
    </row>
    <row r="41" spans="1:3" x14ac:dyDescent="0.25">
      <c r="A41" s="6" t="s">
        <v>921</v>
      </c>
      <c r="B41" s="6" t="s">
        <v>922</v>
      </c>
      <c r="C41" s="64">
        <v>1</v>
      </c>
    </row>
    <row r="42" spans="1:3" x14ac:dyDescent="0.25">
      <c r="A42" s="6" t="s">
        <v>923</v>
      </c>
      <c r="B42" s="6" t="s">
        <v>924</v>
      </c>
      <c r="C42" s="64">
        <v>1</v>
      </c>
    </row>
    <row r="43" spans="1:3" x14ac:dyDescent="0.25">
      <c r="A43" s="6" t="s">
        <v>925</v>
      </c>
      <c r="B43" s="6" t="s">
        <v>926</v>
      </c>
      <c r="C43" s="64">
        <v>1</v>
      </c>
    </row>
    <row r="44" spans="1:3" x14ac:dyDescent="0.25">
      <c r="A44" s="6" t="s">
        <v>927</v>
      </c>
      <c r="B44" s="6" t="s">
        <v>928</v>
      </c>
      <c r="C44" s="64">
        <v>1</v>
      </c>
    </row>
    <row r="45" spans="1:3" x14ac:dyDescent="0.25">
      <c r="A45" s="6" t="s">
        <v>929</v>
      </c>
      <c r="B45" s="6" t="s">
        <v>930</v>
      </c>
      <c r="C45" s="64">
        <v>1</v>
      </c>
    </row>
    <row r="46" spans="1:3" x14ac:dyDescent="0.25">
      <c r="A46" s="6" t="s">
        <v>931</v>
      </c>
      <c r="B46" s="6" t="s">
        <v>932</v>
      </c>
      <c r="C46" s="64">
        <v>1</v>
      </c>
    </row>
    <row r="47" spans="1:3" x14ac:dyDescent="0.25">
      <c r="A47" s="6" t="s">
        <v>933</v>
      </c>
      <c r="B47" s="6" t="s">
        <v>513</v>
      </c>
      <c r="C47" s="64">
        <v>1</v>
      </c>
    </row>
    <row r="48" spans="1:3" ht="16.5" customHeight="1" x14ac:dyDescent="0.25">
      <c r="A48" s="102" t="s">
        <v>934</v>
      </c>
      <c r="B48" s="102"/>
      <c r="C48" s="65">
        <f>C49+C55</f>
        <v>26</v>
      </c>
    </row>
    <row r="49" spans="1:3" ht="16.5" customHeight="1" x14ac:dyDescent="0.25">
      <c r="A49" s="102" t="s">
        <v>157</v>
      </c>
      <c r="B49" s="102"/>
      <c r="C49" s="65">
        <f>SUM(C50:C54)</f>
        <v>5</v>
      </c>
    </row>
    <row r="50" spans="1:3" ht="47.25" x14ac:dyDescent="0.25">
      <c r="A50" s="6" t="s">
        <v>935</v>
      </c>
      <c r="B50" s="6" t="s">
        <v>936</v>
      </c>
      <c r="C50" s="64">
        <v>1</v>
      </c>
    </row>
    <row r="51" spans="1:3" x14ac:dyDescent="0.25">
      <c r="A51" s="6" t="s">
        <v>937</v>
      </c>
      <c r="B51" s="6" t="s">
        <v>938</v>
      </c>
      <c r="C51" s="64">
        <v>1</v>
      </c>
    </row>
    <row r="52" spans="1:3" x14ac:dyDescent="0.25">
      <c r="A52" s="6" t="s">
        <v>939</v>
      </c>
      <c r="B52" s="6" t="s">
        <v>940</v>
      </c>
      <c r="C52" s="64">
        <v>1</v>
      </c>
    </row>
    <row r="53" spans="1:3" x14ac:dyDescent="0.25">
      <c r="A53" s="6" t="s">
        <v>941</v>
      </c>
      <c r="B53" s="6" t="s">
        <v>932</v>
      </c>
      <c r="C53" s="64">
        <v>1</v>
      </c>
    </row>
    <row r="54" spans="1:3" x14ac:dyDescent="0.25">
      <c r="A54" s="6" t="s">
        <v>942</v>
      </c>
      <c r="B54" s="6" t="s">
        <v>513</v>
      </c>
      <c r="C54" s="64">
        <v>1</v>
      </c>
    </row>
    <row r="55" spans="1:3" ht="16.5" customHeight="1" x14ac:dyDescent="0.25">
      <c r="A55" s="102" t="s">
        <v>898</v>
      </c>
      <c r="B55" s="102"/>
      <c r="C55" s="65">
        <f>SUM(C56:C76)</f>
        <v>21</v>
      </c>
    </row>
    <row r="56" spans="1:3" x14ac:dyDescent="0.25">
      <c r="A56" s="6" t="s">
        <v>943</v>
      </c>
      <c r="B56" s="6" t="s">
        <v>944</v>
      </c>
      <c r="C56" s="64">
        <v>1</v>
      </c>
    </row>
    <row r="57" spans="1:3" x14ac:dyDescent="0.25">
      <c r="A57" s="6" t="s">
        <v>945</v>
      </c>
      <c r="B57" s="6" t="s">
        <v>946</v>
      </c>
      <c r="C57" s="64">
        <v>1</v>
      </c>
    </row>
    <row r="58" spans="1:3" x14ac:dyDescent="0.25">
      <c r="A58" s="6" t="s">
        <v>947</v>
      </c>
      <c r="B58" s="6" t="s">
        <v>948</v>
      </c>
      <c r="C58" s="64">
        <v>1</v>
      </c>
    </row>
    <row r="59" spans="1:3" x14ac:dyDescent="0.25">
      <c r="A59" s="6" t="s">
        <v>949</v>
      </c>
      <c r="B59" s="6" t="s">
        <v>950</v>
      </c>
      <c r="C59" s="64">
        <v>1</v>
      </c>
    </row>
    <row r="60" spans="1:3" x14ac:dyDescent="0.25">
      <c r="A60" s="6" t="s">
        <v>951</v>
      </c>
      <c r="B60" s="6" t="s">
        <v>952</v>
      </c>
      <c r="C60" s="64">
        <v>1</v>
      </c>
    </row>
    <row r="61" spans="1:3" x14ac:dyDescent="0.25">
      <c r="A61" s="6" t="s">
        <v>953</v>
      </c>
      <c r="B61" s="6" t="s">
        <v>954</v>
      </c>
      <c r="C61" s="64">
        <v>1</v>
      </c>
    </row>
    <row r="62" spans="1:3" x14ac:dyDescent="0.25">
      <c r="A62" s="6" t="s">
        <v>955</v>
      </c>
      <c r="B62" s="6" t="s">
        <v>956</v>
      </c>
      <c r="C62" s="64">
        <v>1</v>
      </c>
    </row>
    <row r="63" spans="1:3" x14ac:dyDescent="0.25">
      <c r="A63" s="6" t="s">
        <v>957</v>
      </c>
      <c r="B63" s="6" t="s">
        <v>958</v>
      </c>
      <c r="C63" s="64">
        <v>1</v>
      </c>
    </row>
    <row r="64" spans="1:3" x14ac:dyDescent="0.25">
      <c r="A64" s="6" t="s">
        <v>959</v>
      </c>
      <c r="B64" s="6" t="s">
        <v>960</v>
      </c>
      <c r="C64" s="64">
        <v>1</v>
      </c>
    </row>
    <row r="65" spans="1:3" x14ac:dyDescent="0.25">
      <c r="A65" s="6" t="s">
        <v>961</v>
      </c>
      <c r="B65" s="6" t="s">
        <v>962</v>
      </c>
      <c r="C65" s="64">
        <v>1</v>
      </c>
    </row>
    <row r="66" spans="1:3" x14ac:dyDescent="0.25">
      <c r="A66" s="6" t="s">
        <v>963</v>
      </c>
      <c r="B66" s="6" t="s">
        <v>964</v>
      </c>
      <c r="C66" s="64">
        <v>1</v>
      </c>
    </row>
    <row r="67" spans="1:3" x14ac:dyDescent="0.25">
      <c r="A67" s="6" t="s">
        <v>965</v>
      </c>
      <c r="B67" s="6" t="s">
        <v>966</v>
      </c>
      <c r="C67" s="64">
        <v>1</v>
      </c>
    </row>
    <row r="68" spans="1:3" x14ac:dyDescent="0.25">
      <c r="A68" s="6" t="s">
        <v>967</v>
      </c>
      <c r="B68" s="6" t="s">
        <v>968</v>
      </c>
      <c r="C68" s="64">
        <v>1</v>
      </c>
    </row>
    <row r="69" spans="1:3" x14ac:dyDescent="0.25">
      <c r="A69" s="6" t="s">
        <v>969</v>
      </c>
      <c r="B69" s="6" t="s">
        <v>970</v>
      </c>
      <c r="C69" s="64">
        <v>1</v>
      </c>
    </row>
    <row r="70" spans="1:3" x14ac:dyDescent="0.25">
      <c r="A70" s="6" t="s">
        <v>971</v>
      </c>
      <c r="B70" s="6" t="s">
        <v>972</v>
      </c>
      <c r="C70" s="64">
        <v>1</v>
      </c>
    </row>
    <row r="71" spans="1:3" x14ac:dyDescent="0.25">
      <c r="A71" s="6" t="s">
        <v>973</v>
      </c>
      <c r="B71" s="6" t="s">
        <v>974</v>
      </c>
      <c r="C71" s="64">
        <v>1</v>
      </c>
    </row>
    <row r="72" spans="1:3" x14ac:dyDescent="0.25">
      <c r="A72" s="6" t="s">
        <v>975</v>
      </c>
      <c r="B72" s="6" t="s">
        <v>976</v>
      </c>
      <c r="C72" s="64">
        <v>1</v>
      </c>
    </row>
    <row r="73" spans="1:3" x14ac:dyDescent="0.25">
      <c r="A73" s="6" t="s">
        <v>977</v>
      </c>
      <c r="B73" s="6" t="s">
        <v>978</v>
      </c>
      <c r="C73" s="64">
        <v>1</v>
      </c>
    </row>
    <row r="74" spans="1:3" x14ac:dyDescent="0.25">
      <c r="A74" s="6" t="s">
        <v>979</v>
      </c>
      <c r="B74" s="6" t="s">
        <v>980</v>
      </c>
      <c r="C74" s="64">
        <v>1</v>
      </c>
    </row>
    <row r="75" spans="1:3" x14ac:dyDescent="0.25">
      <c r="A75" s="6" t="s">
        <v>981</v>
      </c>
      <c r="B75" s="6" t="s">
        <v>982</v>
      </c>
      <c r="C75" s="64">
        <v>1</v>
      </c>
    </row>
    <row r="76" spans="1:3" x14ac:dyDescent="0.25">
      <c r="A76" s="6" t="s">
        <v>983</v>
      </c>
      <c r="B76" s="6" t="s">
        <v>984</v>
      </c>
      <c r="C76" s="64">
        <v>1</v>
      </c>
    </row>
    <row r="77" spans="1:3" ht="16.5" customHeight="1" x14ac:dyDescent="0.25">
      <c r="A77" s="102" t="s">
        <v>985</v>
      </c>
      <c r="B77" s="102"/>
      <c r="C77" s="65">
        <f>C78+C83+C85</f>
        <v>38</v>
      </c>
    </row>
    <row r="78" spans="1:3" ht="16.5" customHeight="1" x14ac:dyDescent="0.25">
      <c r="A78" s="102" t="s">
        <v>157</v>
      </c>
      <c r="B78" s="102"/>
      <c r="C78" s="65">
        <f>SUM(C79:C82)</f>
        <v>4</v>
      </c>
    </row>
    <row r="79" spans="1:3" ht="31.5" x14ac:dyDescent="0.25">
      <c r="A79" s="6" t="s">
        <v>986</v>
      </c>
      <c r="B79" s="6" t="s">
        <v>987</v>
      </c>
      <c r="C79" s="64">
        <v>1</v>
      </c>
    </row>
    <row r="80" spans="1:3" x14ac:dyDescent="0.25">
      <c r="A80" s="6" t="s">
        <v>988</v>
      </c>
      <c r="B80" s="6" t="s">
        <v>989</v>
      </c>
      <c r="C80" s="64">
        <v>1</v>
      </c>
    </row>
    <row r="81" spans="1:3" x14ac:dyDescent="0.25">
      <c r="A81" s="6" t="s">
        <v>990</v>
      </c>
      <c r="B81" s="6" t="s">
        <v>932</v>
      </c>
      <c r="C81" s="64">
        <v>1</v>
      </c>
    </row>
    <row r="82" spans="1:3" x14ac:dyDescent="0.25">
      <c r="A82" s="6" t="s">
        <v>991</v>
      </c>
      <c r="B82" s="6" t="s">
        <v>513</v>
      </c>
      <c r="C82" s="64">
        <v>1</v>
      </c>
    </row>
    <row r="83" spans="1:3" ht="16.5" customHeight="1" x14ac:dyDescent="0.25">
      <c r="A83" s="102" t="s">
        <v>164</v>
      </c>
      <c r="B83" s="102"/>
      <c r="C83" s="65">
        <f>C84</f>
        <v>1</v>
      </c>
    </row>
    <row r="84" spans="1:3" x14ac:dyDescent="0.25">
      <c r="A84" s="6" t="s">
        <v>992</v>
      </c>
      <c r="B84" s="6" t="s">
        <v>993</v>
      </c>
      <c r="C84" s="64">
        <v>1</v>
      </c>
    </row>
    <row r="85" spans="1:3" ht="32.25" customHeight="1" x14ac:dyDescent="0.25">
      <c r="A85" s="102" t="s">
        <v>994</v>
      </c>
      <c r="B85" s="102"/>
      <c r="C85" s="65">
        <f>SUM(C86:C118)</f>
        <v>33</v>
      </c>
    </row>
    <row r="86" spans="1:3" x14ac:dyDescent="0.25">
      <c r="A86" s="6" t="s">
        <v>995</v>
      </c>
      <c r="B86" s="6" t="s">
        <v>996</v>
      </c>
      <c r="C86" s="64">
        <v>1</v>
      </c>
    </row>
    <row r="87" spans="1:3" x14ac:dyDescent="0.25">
      <c r="A87" s="6" t="s">
        <v>997</v>
      </c>
      <c r="B87" s="6" t="s">
        <v>998</v>
      </c>
      <c r="C87" s="64">
        <v>1</v>
      </c>
    </row>
    <row r="88" spans="1:3" ht="31.5" x14ac:dyDescent="0.25">
      <c r="A88" s="6" t="s">
        <v>999</v>
      </c>
      <c r="B88" s="6" t="s">
        <v>1000</v>
      </c>
      <c r="C88" s="64">
        <v>1</v>
      </c>
    </row>
    <row r="89" spans="1:3" ht="31.5" x14ac:dyDescent="0.25">
      <c r="A89" s="6" t="s">
        <v>1001</v>
      </c>
      <c r="B89" s="6" t="s">
        <v>1002</v>
      </c>
      <c r="C89" s="64">
        <v>1</v>
      </c>
    </row>
    <row r="90" spans="1:3" x14ac:dyDescent="0.25">
      <c r="A90" s="6" t="s">
        <v>1003</v>
      </c>
      <c r="B90" s="6" t="s">
        <v>1004</v>
      </c>
      <c r="C90" s="64">
        <v>1</v>
      </c>
    </row>
    <row r="91" spans="1:3" x14ac:dyDescent="0.25">
      <c r="A91" s="6" t="s">
        <v>1005</v>
      </c>
      <c r="B91" s="6" t="s">
        <v>1006</v>
      </c>
      <c r="C91" s="64">
        <v>1</v>
      </c>
    </row>
    <row r="92" spans="1:3" x14ac:dyDescent="0.25">
      <c r="A92" s="6" t="s">
        <v>1007</v>
      </c>
      <c r="B92" s="6" t="s">
        <v>1008</v>
      </c>
      <c r="C92" s="64">
        <v>1</v>
      </c>
    </row>
    <row r="93" spans="1:3" x14ac:dyDescent="0.25">
      <c r="A93" s="6" t="s">
        <v>1009</v>
      </c>
      <c r="B93" s="6" t="s">
        <v>1010</v>
      </c>
      <c r="C93" s="64">
        <v>1</v>
      </c>
    </row>
    <row r="94" spans="1:3" x14ac:dyDescent="0.25">
      <c r="A94" s="6" t="s">
        <v>1011</v>
      </c>
      <c r="B94" s="6" t="s">
        <v>1012</v>
      </c>
      <c r="C94" s="64">
        <v>1</v>
      </c>
    </row>
    <row r="95" spans="1:3" x14ac:dyDescent="0.25">
      <c r="A95" s="6" t="s">
        <v>1013</v>
      </c>
      <c r="B95" s="6" t="s">
        <v>1014</v>
      </c>
      <c r="C95" s="64">
        <v>1</v>
      </c>
    </row>
    <row r="96" spans="1:3" x14ac:dyDescent="0.25">
      <c r="A96" s="6" t="s">
        <v>1015</v>
      </c>
      <c r="B96" s="6" t="s">
        <v>1016</v>
      </c>
      <c r="C96" s="64">
        <v>1</v>
      </c>
    </row>
    <row r="97" spans="1:3" x14ac:dyDescent="0.25">
      <c r="A97" s="6" t="s">
        <v>1017</v>
      </c>
      <c r="B97" s="6" t="s">
        <v>1018</v>
      </c>
      <c r="C97" s="64">
        <v>1</v>
      </c>
    </row>
    <row r="98" spans="1:3" x14ac:dyDescent="0.25">
      <c r="A98" s="6" t="s">
        <v>1019</v>
      </c>
      <c r="B98" s="6" t="s">
        <v>1020</v>
      </c>
      <c r="C98" s="64">
        <v>1</v>
      </c>
    </row>
    <row r="99" spans="1:3" x14ac:dyDescent="0.25">
      <c r="A99" s="6" t="s">
        <v>1021</v>
      </c>
      <c r="B99" s="6" t="s">
        <v>1022</v>
      </c>
      <c r="C99" s="64">
        <v>1</v>
      </c>
    </row>
    <row r="100" spans="1:3" x14ac:dyDescent="0.25">
      <c r="A100" s="6" t="s">
        <v>1023</v>
      </c>
      <c r="B100" s="6" t="s">
        <v>1024</v>
      </c>
      <c r="C100" s="64">
        <v>1</v>
      </c>
    </row>
    <row r="101" spans="1:3" x14ac:dyDescent="0.25">
      <c r="A101" s="6" t="s">
        <v>1025</v>
      </c>
      <c r="B101" s="6" t="s">
        <v>1026</v>
      </c>
      <c r="C101" s="64">
        <v>1</v>
      </c>
    </row>
    <row r="102" spans="1:3" x14ac:dyDescent="0.25">
      <c r="A102" s="6" t="s">
        <v>1027</v>
      </c>
      <c r="B102" s="6" t="s">
        <v>1028</v>
      </c>
      <c r="C102" s="64">
        <v>1</v>
      </c>
    </row>
    <row r="103" spans="1:3" x14ac:dyDescent="0.25">
      <c r="A103" s="6" t="s">
        <v>1029</v>
      </c>
      <c r="B103" s="6" t="s">
        <v>1030</v>
      </c>
      <c r="C103" s="64">
        <v>1</v>
      </c>
    </row>
    <row r="104" spans="1:3" x14ac:dyDescent="0.25">
      <c r="A104" s="6" t="s">
        <v>1031</v>
      </c>
      <c r="B104" s="6" t="s">
        <v>1032</v>
      </c>
      <c r="C104" s="64">
        <v>1</v>
      </c>
    </row>
    <row r="105" spans="1:3" x14ac:dyDescent="0.25">
      <c r="A105" s="6" t="s">
        <v>1033</v>
      </c>
      <c r="B105" s="6" t="s">
        <v>1034</v>
      </c>
      <c r="C105" s="64">
        <v>1</v>
      </c>
    </row>
    <row r="106" spans="1:3" x14ac:dyDescent="0.25">
      <c r="A106" s="6" t="s">
        <v>1035</v>
      </c>
      <c r="B106" s="6" t="s">
        <v>1036</v>
      </c>
      <c r="C106" s="64">
        <v>1</v>
      </c>
    </row>
    <row r="107" spans="1:3" x14ac:dyDescent="0.25">
      <c r="A107" s="6" t="s">
        <v>1037</v>
      </c>
      <c r="B107" s="6" t="s">
        <v>1038</v>
      </c>
      <c r="C107" s="64">
        <v>1</v>
      </c>
    </row>
    <row r="108" spans="1:3" x14ac:dyDescent="0.25">
      <c r="A108" s="6" t="s">
        <v>1039</v>
      </c>
      <c r="B108" s="6" t="s">
        <v>1040</v>
      </c>
      <c r="C108" s="64">
        <v>1</v>
      </c>
    </row>
    <row r="109" spans="1:3" x14ac:dyDescent="0.25">
      <c r="A109" s="6" t="s">
        <v>1041</v>
      </c>
      <c r="B109" s="6" t="s">
        <v>1042</v>
      </c>
      <c r="C109" s="64">
        <v>1</v>
      </c>
    </row>
    <row r="110" spans="1:3" x14ac:dyDescent="0.25">
      <c r="A110" s="6" t="s">
        <v>1043</v>
      </c>
      <c r="B110" s="6" t="s">
        <v>1044</v>
      </c>
      <c r="C110" s="64">
        <v>1</v>
      </c>
    </row>
    <row r="111" spans="1:3" x14ac:dyDescent="0.25">
      <c r="A111" s="6" t="s">
        <v>1045</v>
      </c>
      <c r="B111" s="6" t="s">
        <v>1046</v>
      </c>
      <c r="C111" s="64">
        <v>1</v>
      </c>
    </row>
    <row r="112" spans="1:3" x14ac:dyDescent="0.25">
      <c r="A112" s="6" t="s">
        <v>1047</v>
      </c>
      <c r="B112" s="6" t="s">
        <v>1048</v>
      </c>
      <c r="C112" s="64">
        <v>1</v>
      </c>
    </row>
    <row r="113" spans="1:3" x14ac:dyDescent="0.25">
      <c r="A113" s="6" t="s">
        <v>1049</v>
      </c>
      <c r="B113" s="6" t="s">
        <v>1050</v>
      </c>
      <c r="C113" s="64">
        <v>1</v>
      </c>
    </row>
    <row r="114" spans="1:3" x14ac:dyDescent="0.25">
      <c r="A114" s="6" t="s">
        <v>1051</v>
      </c>
      <c r="B114" s="6" t="s">
        <v>1052</v>
      </c>
      <c r="C114" s="64">
        <v>1</v>
      </c>
    </row>
    <row r="115" spans="1:3" x14ac:dyDescent="0.25">
      <c r="A115" s="6" t="s">
        <v>1053</v>
      </c>
      <c r="B115" s="6" t="s">
        <v>1054</v>
      </c>
      <c r="C115" s="64">
        <v>1</v>
      </c>
    </row>
    <row r="116" spans="1:3" x14ac:dyDescent="0.25">
      <c r="A116" s="6" t="s">
        <v>1055</v>
      </c>
      <c r="B116" s="6" t="s">
        <v>1056</v>
      </c>
      <c r="C116" s="64">
        <v>1</v>
      </c>
    </row>
    <row r="117" spans="1:3" x14ac:dyDescent="0.25">
      <c r="A117" s="6" t="s">
        <v>1057</v>
      </c>
      <c r="B117" s="6" t="s">
        <v>1058</v>
      </c>
      <c r="C117" s="64">
        <v>1</v>
      </c>
    </row>
    <row r="118" spans="1:3" x14ac:dyDescent="0.25">
      <c r="A118" s="6" t="s">
        <v>1059</v>
      </c>
      <c r="B118" s="6" t="s">
        <v>984</v>
      </c>
      <c r="C118" s="64">
        <v>1</v>
      </c>
    </row>
    <row r="119" spans="1:3" ht="16.5" customHeight="1" x14ac:dyDescent="0.25">
      <c r="A119" s="102" t="s">
        <v>1060</v>
      </c>
      <c r="B119" s="102"/>
      <c r="C119" s="65">
        <f>C120+C125+C127</f>
        <v>37</v>
      </c>
    </row>
    <row r="120" spans="1:3" ht="16.5" customHeight="1" x14ac:dyDescent="0.25">
      <c r="A120" s="102" t="s">
        <v>157</v>
      </c>
      <c r="B120" s="102"/>
      <c r="C120" s="65">
        <f>SUM(C121:C124)</f>
        <v>4</v>
      </c>
    </row>
    <row r="121" spans="1:3" x14ac:dyDescent="0.25">
      <c r="A121" s="6" t="s">
        <v>1061</v>
      </c>
      <c r="B121" s="6" t="s">
        <v>1062</v>
      </c>
      <c r="C121" s="64">
        <v>1</v>
      </c>
    </row>
    <row r="122" spans="1:3" ht="31.5" x14ac:dyDescent="0.25">
      <c r="A122" s="6" t="s">
        <v>1063</v>
      </c>
      <c r="B122" s="6" t="s">
        <v>1064</v>
      </c>
      <c r="C122" s="64">
        <v>1</v>
      </c>
    </row>
    <row r="123" spans="1:3" x14ac:dyDescent="0.25">
      <c r="A123" s="6" t="s">
        <v>1065</v>
      </c>
      <c r="B123" s="6" t="s">
        <v>932</v>
      </c>
      <c r="C123" s="64">
        <v>1</v>
      </c>
    </row>
    <row r="124" spans="1:3" x14ac:dyDescent="0.25">
      <c r="A124" s="6" t="s">
        <v>1066</v>
      </c>
      <c r="B124" s="6" t="s">
        <v>513</v>
      </c>
      <c r="C124" s="64">
        <v>1</v>
      </c>
    </row>
    <row r="125" spans="1:3" ht="16.5" customHeight="1" x14ac:dyDescent="0.25">
      <c r="A125" s="102" t="s">
        <v>164</v>
      </c>
      <c r="B125" s="102"/>
      <c r="C125" s="65">
        <f>C126</f>
        <v>1</v>
      </c>
    </row>
    <row r="126" spans="1:3" x14ac:dyDescent="0.25">
      <c r="A126" s="6" t="s">
        <v>1067</v>
      </c>
      <c r="B126" s="6" t="s">
        <v>993</v>
      </c>
      <c r="C126" s="64">
        <v>1</v>
      </c>
    </row>
    <row r="127" spans="1:3" ht="31.5" customHeight="1" x14ac:dyDescent="0.25">
      <c r="A127" s="102" t="s">
        <v>994</v>
      </c>
      <c r="B127" s="102"/>
      <c r="C127" s="65">
        <f>SUM(C128:C159)</f>
        <v>32</v>
      </c>
    </row>
    <row r="128" spans="1:3" x14ac:dyDescent="0.25">
      <c r="A128" s="6" t="s">
        <v>1068</v>
      </c>
      <c r="B128" s="6" t="s">
        <v>996</v>
      </c>
      <c r="C128" s="64">
        <v>1</v>
      </c>
    </row>
    <row r="129" spans="1:3" x14ac:dyDescent="0.25">
      <c r="A129" s="6" t="s">
        <v>1069</v>
      </c>
      <c r="B129" s="6" t="s">
        <v>998</v>
      </c>
      <c r="C129" s="64">
        <v>1</v>
      </c>
    </row>
    <row r="130" spans="1:3" ht="31.5" x14ac:dyDescent="0.25">
      <c r="A130" s="6" t="s">
        <v>1070</v>
      </c>
      <c r="B130" s="6" t="s">
        <v>1071</v>
      </c>
      <c r="C130" s="64">
        <v>1</v>
      </c>
    </row>
    <row r="131" spans="1:3" x14ac:dyDescent="0.25">
      <c r="A131" s="6" t="s">
        <v>1072</v>
      </c>
      <c r="B131" s="6" t="s">
        <v>1048</v>
      </c>
      <c r="C131" s="64">
        <v>1</v>
      </c>
    </row>
    <row r="132" spans="1:3" x14ac:dyDescent="0.25">
      <c r="A132" s="6" t="s">
        <v>1073</v>
      </c>
      <c r="B132" s="6" t="s">
        <v>1050</v>
      </c>
      <c r="C132" s="64">
        <v>1</v>
      </c>
    </row>
    <row r="133" spans="1:3" x14ac:dyDescent="0.25">
      <c r="A133" s="6" t="s">
        <v>1074</v>
      </c>
      <c r="B133" s="6" t="s">
        <v>1075</v>
      </c>
      <c r="C133" s="64">
        <v>1</v>
      </c>
    </row>
    <row r="134" spans="1:3" x14ac:dyDescent="0.25">
      <c r="A134" s="6" t="s">
        <v>1076</v>
      </c>
      <c r="B134" s="6" t="s">
        <v>1077</v>
      </c>
      <c r="C134" s="64">
        <v>1</v>
      </c>
    </row>
    <row r="135" spans="1:3" x14ac:dyDescent="0.25">
      <c r="A135" s="6" t="s">
        <v>1078</v>
      </c>
      <c r="B135" s="6" t="s">
        <v>1079</v>
      </c>
      <c r="C135" s="64">
        <v>1</v>
      </c>
    </row>
    <row r="136" spans="1:3" x14ac:dyDescent="0.25">
      <c r="A136" s="6" t="s">
        <v>1080</v>
      </c>
      <c r="B136" s="6" t="s">
        <v>1081</v>
      </c>
      <c r="C136" s="64">
        <v>1</v>
      </c>
    </row>
    <row r="137" spans="1:3" x14ac:dyDescent="0.25">
      <c r="A137" s="6" t="s">
        <v>1082</v>
      </c>
      <c r="B137" s="6" t="s">
        <v>1083</v>
      </c>
      <c r="C137" s="64">
        <v>1</v>
      </c>
    </row>
    <row r="138" spans="1:3" x14ac:dyDescent="0.25">
      <c r="A138" s="6" t="s">
        <v>1084</v>
      </c>
      <c r="B138" s="6" t="s">
        <v>199</v>
      </c>
      <c r="C138" s="64">
        <v>1</v>
      </c>
    </row>
    <row r="139" spans="1:3" x14ac:dyDescent="0.25">
      <c r="A139" s="6" t="s">
        <v>1085</v>
      </c>
      <c r="B139" s="6" t="s">
        <v>1086</v>
      </c>
      <c r="C139" s="64">
        <v>1</v>
      </c>
    </row>
    <row r="140" spans="1:3" x14ac:dyDescent="0.25">
      <c r="A140" s="6" t="s">
        <v>1087</v>
      </c>
      <c r="B140" s="6" t="s">
        <v>1044</v>
      </c>
      <c r="C140" s="64">
        <v>1</v>
      </c>
    </row>
    <row r="141" spans="1:3" x14ac:dyDescent="0.25">
      <c r="A141" s="6" t="s">
        <v>1088</v>
      </c>
      <c r="B141" s="6" t="s">
        <v>1089</v>
      </c>
      <c r="C141" s="64">
        <v>1</v>
      </c>
    </row>
    <row r="142" spans="1:3" x14ac:dyDescent="0.25">
      <c r="A142" s="6" t="s">
        <v>1090</v>
      </c>
      <c r="B142" s="6" t="s">
        <v>1091</v>
      </c>
      <c r="C142" s="64">
        <v>1</v>
      </c>
    </row>
    <row r="143" spans="1:3" x14ac:dyDescent="0.25">
      <c r="A143" s="6" t="s">
        <v>1092</v>
      </c>
      <c r="B143" s="6" t="s">
        <v>1093</v>
      </c>
      <c r="C143" s="64">
        <v>1</v>
      </c>
    </row>
    <row r="144" spans="1:3" x14ac:dyDescent="0.25">
      <c r="A144" s="6" t="s">
        <v>1094</v>
      </c>
      <c r="B144" s="6" t="s">
        <v>1095</v>
      </c>
      <c r="C144" s="64">
        <v>1</v>
      </c>
    </row>
    <row r="145" spans="1:3" x14ac:dyDescent="0.25">
      <c r="A145" s="6" t="s">
        <v>1096</v>
      </c>
      <c r="B145" s="6" t="s">
        <v>1097</v>
      </c>
      <c r="C145" s="64">
        <v>1</v>
      </c>
    </row>
    <row r="146" spans="1:3" x14ac:dyDescent="0.25">
      <c r="A146" s="6" t="s">
        <v>1098</v>
      </c>
      <c r="B146" s="6" t="s">
        <v>1010</v>
      </c>
      <c r="C146" s="64">
        <v>1</v>
      </c>
    </row>
    <row r="147" spans="1:3" x14ac:dyDescent="0.25">
      <c r="A147" s="6" t="s">
        <v>1099</v>
      </c>
      <c r="B147" s="6" t="s">
        <v>1100</v>
      </c>
      <c r="C147" s="64">
        <v>1</v>
      </c>
    </row>
    <row r="148" spans="1:3" x14ac:dyDescent="0.25">
      <c r="A148" s="6" t="s">
        <v>1101</v>
      </c>
      <c r="B148" s="6" t="s">
        <v>1102</v>
      </c>
      <c r="C148" s="64">
        <v>1</v>
      </c>
    </row>
    <row r="149" spans="1:3" x14ac:dyDescent="0.25">
      <c r="A149" s="6" t="s">
        <v>1103</v>
      </c>
      <c r="B149" s="6" t="s">
        <v>1012</v>
      </c>
      <c r="C149" s="64">
        <v>1</v>
      </c>
    </row>
    <row r="150" spans="1:3" x14ac:dyDescent="0.25">
      <c r="A150" s="6" t="s">
        <v>1104</v>
      </c>
      <c r="B150" s="6" t="s">
        <v>1014</v>
      </c>
      <c r="C150" s="64">
        <v>1</v>
      </c>
    </row>
    <row r="151" spans="1:3" x14ac:dyDescent="0.25">
      <c r="A151" s="6" t="s">
        <v>1105</v>
      </c>
      <c r="B151" s="6" t="s">
        <v>1106</v>
      </c>
      <c r="C151" s="64">
        <v>1</v>
      </c>
    </row>
    <row r="152" spans="1:3" x14ac:dyDescent="0.25">
      <c r="A152" s="6" t="s">
        <v>1107</v>
      </c>
      <c r="B152" s="6" t="s">
        <v>1108</v>
      </c>
      <c r="C152" s="64">
        <v>1</v>
      </c>
    </row>
    <row r="153" spans="1:3" x14ac:dyDescent="0.25">
      <c r="A153" s="6" t="s">
        <v>1109</v>
      </c>
      <c r="B153" s="6" t="s">
        <v>1110</v>
      </c>
      <c r="C153" s="64">
        <v>1</v>
      </c>
    </row>
    <row r="154" spans="1:3" x14ac:dyDescent="0.25">
      <c r="A154" s="6" t="s">
        <v>1111</v>
      </c>
      <c r="B154" s="6" t="s">
        <v>1112</v>
      </c>
      <c r="C154" s="64">
        <v>1</v>
      </c>
    </row>
    <row r="155" spans="1:3" x14ac:dyDescent="0.25">
      <c r="A155" s="6" t="s">
        <v>1113</v>
      </c>
      <c r="B155" s="6" t="s">
        <v>1114</v>
      </c>
      <c r="C155" s="64">
        <v>1</v>
      </c>
    </row>
    <row r="156" spans="1:3" x14ac:dyDescent="0.25">
      <c r="A156" s="6" t="s">
        <v>1115</v>
      </c>
      <c r="B156" s="6" t="s">
        <v>1116</v>
      </c>
      <c r="C156" s="64">
        <v>1</v>
      </c>
    </row>
    <row r="157" spans="1:3" x14ac:dyDescent="0.25">
      <c r="A157" s="6" t="s">
        <v>1117</v>
      </c>
      <c r="B157" s="6" t="s">
        <v>1118</v>
      </c>
      <c r="C157" s="64">
        <v>1</v>
      </c>
    </row>
    <row r="158" spans="1:3" x14ac:dyDescent="0.25">
      <c r="A158" s="6" t="s">
        <v>1119</v>
      </c>
      <c r="B158" s="6" t="s">
        <v>1120</v>
      </c>
      <c r="C158" s="64">
        <v>1</v>
      </c>
    </row>
    <row r="159" spans="1:3" x14ac:dyDescent="0.25">
      <c r="A159" s="6" t="s">
        <v>1121</v>
      </c>
      <c r="B159" s="6" t="s">
        <v>984</v>
      </c>
      <c r="C159" s="64">
        <v>1</v>
      </c>
    </row>
  </sheetData>
  <mergeCells count="20">
    <mergeCell ref="A119:B119"/>
    <mergeCell ref="A120:B120"/>
    <mergeCell ref="A125:B125"/>
    <mergeCell ref="A127:B127"/>
    <mergeCell ref="A78:B78"/>
    <mergeCell ref="A83:B83"/>
    <mergeCell ref="A85:B85"/>
    <mergeCell ref="A22:B22"/>
    <mergeCell ref="A48:B48"/>
    <mergeCell ref="A49:B49"/>
    <mergeCell ref="A55:B55"/>
    <mergeCell ref="A77:B77"/>
    <mergeCell ref="A24:B24"/>
    <mergeCell ref="A25:B25"/>
    <mergeCell ref="A29:B29"/>
    <mergeCell ref="E1:H2"/>
    <mergeCell ref="A2:B2"/>
    <mergeCell ref="A3:B3"/>
    <mergeCell ref="A13:B13"/>
    <mergeCell ref="A19:B19"/>
  </mergeCells>
  <dataValidations count="1">
    <dataValidation type="whole" allowBlank="1" showInputMessage="1" showErrorMessage="1" sqref="C4:C12 C14:C18 C20:C21 C23 C26:C28 C30:C47 C50:C54 C56:C76 C79:C82 C84 C86:C118 C121:C124 C126 C128:C159">
      <formula1>0</formula1>
      <formula2>1</formula2>
    </dataValidation>
  </dataValidations>
  <hyperlinks>
    <hyperlink ref="B12" r:id="rId1" display="http://ivo.garant.ru/document/redirect/70571454/0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106"/>
  <sheetViews>
    <sheetView workbookViewId="0">
      <pane ySplit="2" topLeftCell="A81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7109375" style="16" bestFit="1" customWidth="1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11" t="s">
        <v>17</v>
      </c>
      <c r="B2" s="112"/>
      <c r="C2" s="14">
        <f>C3+C5+C8+C27+C57+C70+C75+C85</f>
        <v>79</v>
      </c>
      <c r="E2" s="108"/>
      <c r="F2" s="109"/>
      <c r="G2" s="109"/>
      <c r="H2" s="110"/>
    </row>
    <row r="3" spans="1:8" x14ac:dyDescent="0.25">
      <c r="A3" s="113" t="s">
        <v>18</v>
      </c>
      <c r="B3" s="114"/>
      <c r="C3" s="4">
        <f>C4</f>
        <v>1</v>
      </c>
    </row>
    <row r="4" spans="1:8" ht="47.25" x14ac:dyDescent="0.25">
      <c r="A4" s="2" t="s">
        <v>19</v>
      </c>
      <c r="B4" s="2" t="s">
        <v>20</v>
      </c>
      <c r="C4" s="17">
        <v>1</v>
      </c>
    </row>
    <row r="5" spans="1:8" x14ac:dyDescent="0.25">
      <c r="A5" s="102" t="s">
        <v>21</v>
      </c>
      <c r="B5" s="102"/>
      <c r="C5" s="4">
        <f>SUM(C6:C7)</f>
        <v>1</v>
      </c>
    </row>
    <row r="6" spans="1:8" ht="31.5" x14ac:dyDescent="0.25">
      <c r="A6" s="2" t="s">
        <v>22</v>
      </c>
      <c r="B6" s="2" t="s">
        <v>23</v>
      </c>
      <c r="C6" s="17">
        <v>0</v>
      </c>
    </row>
    <row r="7" spans="1:8" x14ac:dyDescent="0.25">
      <c r="A7" s="2" t="s">
        <v>24</v>
      </c>
      <c r="B7" s="2" t="s">
        <v>25</v>
      </c>
      <c r="C7" s="17">
        <v>1</v>
      </c>
    </row>
    <row r="8" spans="1:8" x14ac:dyDescent="0.25">
      <c r="A8" s="102" t="s">
        <v>26</v>
      </c>
      <c r="B8" s="102"/>
      <c r="C8" s="4">
        <f>SUM(C9:C26)</f>
        <v>18</v>
      </c>
    </row>
    <row r="9" spans="1:8" x14ac:dyDescent="0.25">
      <c r="A9" s="2" t="s">
        <v>27</v>
      </c>
      <c r="B9" s="2" t="s">
        <v>28</v>
      </c>
      <c r="C9" s="17">
        <v>1</v>
      </c>
    </row>
    <row r="10" spans="1:8" ht="31.5" x14ac:dyDescent="0.25">
      <c r="A10" s="2" t="s">
        <v>29</v>
      </c>
      <c r="B10" s="2" t="s">
        <v>30</v>
      </c>
      <c r="C10" s="17">
        <v>1</v>
      </c>
    </row>
    <row r="11" spans="1:8" x14ac:dyDescent="0.25">
      <c r="A11" s="2" t="s">
        <v>31</v>
      </c>
      <c r="B11" s="2" t="s">
        <v>32</v>
      </c>
      <c r="C11" s="17">
        <v>1</v>
      </c>
    </row>
    <row r="12" spans="1:8" x14ac:dyDescent="0.25">
      <c r="A12" s="2" t="s">
        <v>33</v>
      </c>
      <c r="B12" s="2" t="s">
        <v>34</v>
      </c>
      <c r="C12" s="17">
        <v>1</v>
      </c>
    </row>
    <row r="13" spans="1:8" x14ac:dyDescent="0.25">
      <c r="A13" s="2" t="s">
        <v>35</v>
      </c>
      <c r="B13" s="2" t="s">
        <v>36</v>
      </c>
      <c r="C13" s="17">
        <v>1</v>
      </c>
    </row>
    <row r="14" spans="1:8" x14ac:dyDescent="0.25">
      <c r="A14" s="2" t="s">
        <v>37</v>
      </c>
      <c r="B14" s="2" t="s">
        <v>38</v>
      </c>
      <c r="C14" s="17">
        <v>1</v>
      </c>
    </row>
    <row r="15" spans="1:8" x14ac:dyDescent="0.25">
      <c r="A15" s="2" t="s">
        <v>39</v>
      </c>
      <c r="B15" s="2" t="s">
        <v>40</v>
      </c>
      <c r="C15" s="17">
        <v>1</v>
      </c>
    </row>
    <row r="16" spans="1:8" x14ac:dyDescent="0.25">
      <c r="A16" s="2" t="s">
        <v>41</v>
      </c>
      <c r="B16" s="2" t="s">
        <v>42</v>
      </c>
      <c r="C16" s="17">
        <v>1</v>
      </c>
    </row>
    <row r="17" spans="1:3" x14ac:dyDescent="0.25">
      <c r="A17" s="2" t="s">
        <v>43</v>
      </c>
      <c r="B17" s="2" t="s">
        <v>44</v>
      </c>
      <c r="C17" s="17">
        <v>1</v>
      </c>
    </row>
    <row r="18" spans="1:3" x14ac:dyDescent="0.25">
      <c r="A18" s="2" t="s">
        <v>45</v>
      </c>
      <c r="B18" s="2" t="s">
        <v>46</v>
      </c>
      <c r="C18" s="17">
        <v>1</v>
      </c>
    </row>
    <row r="19" spans="1:3" x14ac:dyDescent="0.25">
      <c r="A19" s="2" t="s">
        <v>47</v>
      </c>
      <c r="B19" s="2" t="s">
        <v>48</v>
      </c>
      <c r="C19" s="17">
        <v>1</v>
      </c>
    </row>
    <row r="20" spans="1:3" x14ac:dyDescent="0.25">
      <c r="A20" s="2" t="s">
        <v>49</v>
      </c>
      <c r="B20" s="2" t="s">
        <v>50</v>
      </c>
      <c r="C20" s="17">
        <v>1</v>
      </c>
    </row>
    <row r="21" spans="1:3" x14ac:dyDescent="0.25">
      <c r="A21" s="2" t="s">
        <v>51</v>
      </c>
      <c r="B21" s="2" t="s">
        <v>52</v>
      </c>
      <c r="C21" s="17">
        <v>1</v>
      </c>
    </row>
    <row r="22" spans="1:3" x14ac:dyDescent="0.25">
      <c r="A22" s="2" t="s">
        <v>53</v>
      </c>
      <c r="B22" s="2" t="s">
        <v>54</v>
      </c>
      <c r="C22" s="17">
        <v>1</v>
      </c>
    </row>
    <row r="23" spans="1:3" x14ac:dyDescent="0.25">
      <c r="A23" s="2" t="s">
        <v>55</v>
      </c>
      <c r="B23" s="2" t="s">
        <v>56</v>
      </c>
      <c r="C23" s="17">
        <v>1</v>
      </c>
    </row>
    <row r="24" spans="1:3" x14ac:dyDescent="0.25">
      <c r="A24" s="2" t="s">
        <v>57</v>
      </c>
      <c r="B24" s="2" t="s">
        <v>58</v>
      </c>
      <c r="C24" s="17">
        <v>1</v>
      </c>
    </row>
    <row r="25" spans="1:3" x14ac:dyDescent="0.25">
      <c r="A25" s="2" t="s">
        <v>59</v>
      </c>
      <c r="B25" s="2" t="s">
        <v>60</v>
      </c>
      <c r="C25" s="17">
        <v>1</v>
      </c>
    </row>
    <row r="26" spans="1:3" x14ac:dyDescent="0.25">
      <c r="A26" s="2" t="s">
        <v>61</v>
      </c>
      <c r="B26" s="2" t="s">
        <v>62</v>
      </c>
      <c r="C26" s="17">
        <v>1</v>
      </c>
    </row>
    <row r="27" spans="1:3" x14ac:dyDescent="0.25">
      <c r="A27" s="102" t="s">
        <v>63</v>
      </c>
      <c r="B27" s="102"/>
      <c r="C27" s="4">
        <f>SUM(C28:C56)</f>
        <v>20</v>
      </c>
    </row>
    <row r="28" spans="1:3" x14ac:dyDescent="0.25">
      <c r="A28" s="2" t="s">
        <v>64</v>
      </c>
      <c r="B28" s="2" t="s">
        <v>65</v>
      </c>
      <c r="C28" s="17">
        <v>1</v>
      </c>
    </row>
    <row r="29" spans="1:3" x14ac:dyDescent="0.25">
      <c r="A29" s="2" t="s">
        <v>66</v>
      </c>
      <c r="B29" s="2" t="s">
        <v>67</v>
      </c>
      <c r="C29" s="17">
        <v>1</v>
      </c>
    </row>
    <row r="30" spans="1:3" x14ac:dyDescent="0.25">
      <c r="A30" s="2" t="s">
        <v>68</v>
      </c>
      <c r="B30" s="2" t="s">
        <v>69</v>
      </c>
      <c r="C30" s="17">
        <v>1</v>
      </c>
    </row>
    <row r="31" spans="1:3" x14ac:dyDescent="0.25">
      <c r="A31" s="2" t="s">
        <v>70</v>
      </c>
      <c r="B31" s="2" t="s">
        <v>71</v>
      </c>
      <c r="C31" s="17">
        <v>1</v>
      </c>
    </row>
    <row r="32" spans="1:3" x14ac:dyDescent="0.25">
      <c r="A32" s="2" t="s">
        <v>72</v>
      </c>
      <c r="B32" s="2" t="s">
        <v>73</v>
      </c>
      <c r="C32" s="17">
        <v>1</v>
      </c>
    </row>
    <row r="33" spans="1:3" x14ac:dyDescent="0.25">
      <c r="A33" s="2" t="s">
        <v>74</v>
      </c>
      <c r="B33" s="2" t="s">
        <v>75</v>
      </c>
      <c r="C33" s="17">
        <v>1</v>
      </c>
    </row>
    <row r="34" spans="1:3" ht="31.5" x14ac:dyDescent="0.25">
      <c r="A34" s="2" t="s">
        <v>76</v>
      </c>
      <c r="B34" s="2" t="s">
        <v>77</v>
      </c>
      <c r="C34" s="17">
        <v>1</v>
      </c>
    </row>
    <row r="35" spans="1:3" x14ac:dyDescent="0.25">
      <c r="A35" s="2" t="s">
        <v>78</v>
      </c>
      <c r="B35" s="2" t="s">
        <v>79</v>
      </c>
      <c r="C35" s="17">
        <v>1</v>
      </c>
    </row>
    <row r="36" spans="1:3" x14ac:dyDescent="0.25">
      <c r="A36" s="2" t="s">
        <v>80</v>
      </c>
      <c r="B36" s="2" t="s">
        <v>81</v>
      </c>
      <c r="C36" s="17">
        <v>0</v>
      </c>
    </row>
    <row r="37" spans="1:3" x14ac:dyDescent="0.25">
      <c r="A37" s="2" t="s">
        <v>82</v>
      </c>
      <c r="B37" s="2" t="s">
        <v>83</v>
      </c>
      <c r="C37" s="17">
        <v>1</v>
      </c>
    </row>
    <row r="38" spans="1:3" x14ac:dyDescent="0.25">
      <c r="A38" s="2" t="s">
        <v>84</v>
      </c>
      <c r="B38" s="2" t="s">
        <v>85</v>
      </c>
      <c r="C38" s="17">
        <v>1</v>
      </c>
    </row>
    <row r="39" spans="1:3" x14ac:dyDescent="0.25">
      <c r="A39" s="2" t="s">
        <v>86</v>
      </c>
      <c r="B39" s="2" t="s">
        <v>87</v>
      </c>
      <c r="C39" s="17">
        <v>1</v>
      </c>
    </row>
    <row r="40" spans="1:3" x14ac:dyDescent="0.25">
      <c r="A40" s="2" t="s">
        <v>88</v>
      </c>
      <c r="B40" s="2" t="s">
        <v>89</v>
      </c>
      <c r="C40" s="17">
        <v>1</v>
      </c>
    </row>
    <row r="41" spans="1:3" x14ac:dyDescent="0.25">
      <c r="A41" s="2" t="s">
        <v>90</v>
      </c>
      <c r="B41" s="2" t="s">
        <v>91</v>
      </c>
      <c r="C41" s="17">
        <v>1</v>
      </c>
    </row>
    <row r="42" spans="1:3" x14ac:dyDescent="0.25">
      <c r="A42" s="2" t="s">
        <v>92</v>
      </c>
      <c r="B42" s="2" t="s">
        <v>93</v>
      </c>
      <c r="C42" s="17">
        <v>0</v>
      </c>
    </row>
    <row r="43" spans="1:3" x14ac:dyDescent="0.25">
      <c r="A43" s="2" t="s">
        <v>94</v>
      </c>
      <c r="B43" s="2" t="s">
        <v>95</v>
      </c>
      <c r="C43" s="17">
        <v>0</v>
      </c>
    </row>
    <row r="44" spans="1:3" x14ac:dyDescent="0.25">
      <c r="A44" s="2" t="s">
        <v>96</v>
      </c>
      <c r="B44" s="2" t="s">
        <v>97</v>
      </c>
      <c r="C44" s="17">
        <v>0</v>
      </c>
    </row>
    <row r="45" spans="1:3" x14ac:dyDescent="0.25">
      <c r="A45" s="2" t="s">
        <v>98</v>
      </c>
      <c r="B45" s="2" t="s">
        <v>99</v>
      </c>
      <c r="C45" s="17">
        <v>0</v>
      </c>
    </row>
    <row r="46" spans="1:3" x14ac:dyDescent="0.25">
      <c r="A46" s="2" t="s">
        <v>100</v>
      </c>
      <c r="B46" s="2" t="s">
        <v>101</v>
      </c>
      <c r="C46" s="17">
        <v>0</v>
      </c>
    </row>
    <row r="47" spans="1:3" x14ac:dyDescent="0.25">
      <c r="A47" s="2" t="s">
        <v>102</v>
      </c>
      <c r="B47" s="2" t="s">
        <v>103</v>
      </c>
      <c r="C47" s="17">
        <v>0</v>
      </c>
    </row>
    <row r="48" spans="1:3" x14ac:dyDescent="0.25">
      <c r="A48" s="2" t="s">
        <v>104</v>
      </c>
      <c r="B48" s="2" t="s">
        <v>105</v>
      </c>
      <c r="C48" s="17">
        <v>1</v>
      </c>
    </row>
    <row r="49" spans="1:3" x14ac:dyDescent="0.25">
      <c r="A49" s="2" t="s">
        <v>106</v>
      </c>
      <c r="B49" s="2" t="s">
        <v>107</v>
      </c>
      <c r="C49" s="17">
        <v>1</v>
      </c>
    </row>
    <row r="50" spans="1:3" x14ac:dyDescent="0.25">
      <c r="A50" s="2" t="s">
        <v>108</v>
      </c>
      <c r="B50" s="2" t="s">
        <v>109</v>
      </c>
      <c r="C50" s="17">
        <v>1</v>
      </c>
    </row>
    <row r="51" spans="1:3" x14ac:dyDescent="0.25">
      <c r="A51" s="2" t="s">
        <v>110</v>
      </c>
      <c r="B51" s="2" t="s">
        <v>111</v>
      </c>
      <c r="C51" s="17">
        <v>0</v>
      </c>
    </row>
    <row r="52" spans="1:3" x14ac:dyDescent="0.25">
      <c r="A52" s="2" t="s">
        <v>112</v>
      </c>
      <c r="B52" s="2" t="s">
        <v>113</v>
      </c>
      <c r="C52" s="17">
        <v>1</v>
      </c>
    </row>
    <row r="53" spans="1:3" x14ac:dyDescent="0.25">
      <c r="A53" s="2" t="s">
        <v>114</v>
      </c>
      <c r="B53" s="2" t="s">
        <v>115</v>
      </c>
      <c r="C53" s="17">
        <v>1</v>
      </c>
    </row>
    <row r="54" spans="1:3" x14ac:dyDescent="0.25">
      <c r="A54" s="2" t="s">
        <v>116</v>
      </c>
      <c r="B54" s="2" t="s">
        <v>117</v>
      </c>
      <c r="C54" s="17">
        <v>1</v>
      </c>
    </row>
    <row r="55" spans="1:3" x14ac:dyDescent="0.25">
      <c r="A55" s="2" t="s">
        <v>118</v>
      </c>
      <c r="B55" s="2" t="s">
        <v>119</v>
      </c>
      <c r="C55" s="17">
        <v>1</v>
      </c>
    </row>
    <row r="56" spans="1:3" x14ac:dyDescent="0.25">
      <c r="A56" s="2" t="s">
        <v>120</v>
      </c>
      <c r="B56" s="2" t="s">
        <v>121</v>
      </c>
      <c r="C56" s="17">
        <v>0</v>
      </c>
    </row>
    <row r="57" spans="1:3" x14ac:dyDescent="0.25">
      <c r="A57" s="102" t="s">
        <v>122</v>
      </c>
      <c r="B57" s="102"/>
      <c r="C57" s="4">
        <f>SUM(C58:C69)</f>
        <v>12</v>
      </c>
    </row>
    <row r="58" spans="1:3" x14ac:dyDescent="0.25">
      <c r="A58" s="2" t="s">
        <v>123</v>
      </c>
      <c r="B58" s="2" t="s">
        <v>124</v>
      </c>
      <c r="C58" s="17">
        <v>1</v>
      </c>
    </row>
    <row r="59" spans="1:3" x14ac:dyDescent="0.25">
      <c r="A59" s="2" t="s">
        <v>125</v>
      </c>
      <c r="B59" s="2" t="s">
        <v>126</v>
      </c>
      <c r="C59" s="17">
        <v>1</v>
      </c>
    </row>
    <row r="60" spans="1:3" x14ac:dyDescent="0.25">
      <c r="A60" s="2" t="s">
        <v>127</v>
      </c>
      <c r="B60" s="2" t="s">
        <v>128</v>
      </c>
      <c r="C60" s="17">
        <v>1</v>
      </c>
    </row>
    <row r="61" spans="1:3" x14ac:dyDescent="0.25">
      <c r="A61" s="2" t="s">
        <v>129</v>
      </c>
      <c r="B61" s="2" t="s">
        <v>130</v>
      </c>
      <c r="C61" s="17">
        <v>1</v>
      </c>
    </row>
    <row r="62" spans="1:3" x14ac:dyDescent="0.25">
      <c r="A62" s="2" t="s">
        <v>131</v>
      </c>
      <c r="B62" s="2" t="s">
        <v>132</v>
      </c>
      <c r="C62" s="17">
        <v>1</v>
      </c>
    </row>
    <row r="63" spans="1:3" x14ac:dyDescent="0.25">
      <c r="A63" s="2" t="s">
        <v>133</v>
      </c>
      <c r="B63" s="2" t="s">
        <v>134</v>
      </c>
      <c r="C63" s="17">
        <v>1</v>
      </c>
    </row>
    <row r="64" spans="1:3" x14ac:dyDescent="0.25">
      <c r="A64" s="2" t="s">
        <v>135</v>
      </c>
      <c r="B64" s="2" t="s">
        <v>136</v>
      </c>
      <c r="C64" s="17">
        <v>1</v>
      </c>
    </row>
    <row r="65" spans="1:3" x14ac:dyDescent="0.25">
      <c r="A65" s="2" t="s">
        <v>137</v>
      </c>
      <c r="B65" s="2" t="s">
        <v>138</v>
      </c>
      <c r="C65" s="17">
        <v>1</v>
      </c>
    </row>
    <row r="66" spans="1:3" x14ac:dyDescent="0.25">
      <c r="A66" s="2" t="s">
        <v>139</v>
      </c>
      <c r="B66" s="2" t="s">
        <v>140</v>
      </c>
      <c r="C66" s="17">
        <v>1</v>
      </c>
    </row>
    <row r="67" spans="1:3" x14ac:dyDescent="0.25">
      <c r="A67" s="2" t="s">
        <v>141</v>
      </c>
      <c r="B67" s="2" t="s">
        <v>142</v>
      </c>
      <c r="C67" s="17">
        <v>1</v>
      </c>
    </row>
    <row r="68" spans="1:3" x14ac:dyDescent="0.25">
      <c r="A68" s="2" t="s">
        <v>143</v>
      </c>
      <c r="B68" s="2" t="s">
        <v>144</v>
      </c>
      <c r="C68" s="17">
        <v>1</v>
      </c>
    </row>
    <row r="69" spans="1:3" x14ac:dyDescent="0.25">
      <c r="A69" s="2" t="s">
        <v>145</v>
      </c>
      <c r="B69" s="2" t="s">
        <v>146</v>
      </c>
      <c r="C69" s="17">
        <v>1</v>
      </c>
    </row>
    <row r="70" spans="1:3" x14ac:dyDescent="0.25">
      <c r="A70" s="102" t="s">
        <v>147</v>
      </c>
      <c r="B70" s="102"/>
      <c r="C70" s="4">
        <f>SUM(C71:C74)</f>
        <v>4</v>
      </c>
    </row>
    <row r="71" spans="1:3" x14ac:dyDescent="0.25">
      <c r="A71" s="2" t="s">
        <v>148</v>
      </c>
      <c r="B71" s="2" t="s">
        <v>149</v>
      </c>
      <c r="C71" s="17">
        <v>1</v>
      </c>
    </row>
    <row r="72" spans="1:3" x14ac:dyDescent="0.25">
      <c r="A72" s="2" t="s">
        <v>150</v>
      </c>
      <c r="B72" s="2" t="s">
        <v>151</v>
      </c>
      <c r="C72" s="17">
        <v>1</v>
      </c>
    </row>
    <row r="73" spans="1:3" x14ac:dyDescent="0.25">
      <c r="A73" s="2" t="s">
        <v>152</v>
      </c>
      <c r="B73" s="2" t="s">
        <v>153</v>
      </c>
      <c r="C73" s="17">
        <v>1</v>
      </c>
    </row>
    <row r="74" spans="1:3" x14ac:dyDescent="0.25">
      <c r="A74" s="2" t="s">
        <v>154</v>
      </c>
      <c r="B74" s="2" t="s">
        <v>155</v>
      </c>
      <c r="C74" s="17">
        <v>1</v>
      </c>
    </row>
    <row r="75" spans="1:3" x14ac:dyDescent="0.25">
      <c r="A75" s="102" t="s">
        <v>156</v>
      </c>
      <c r="B75" s="102"/>
      <c r="C75" s="4">
        <f>C76+C82</f>
        <v>7</v>
      </c>
    </row>
    <row r="76" spans="1:3" x14ac:dyDescent="0.25">
      <c r="A76" s="102" t="s">
        <v>157</v>
      </c>
      <c r="B76" s="102"/>
      <c r="C76" s="4">
        <f>SUM(C77:C81)</f>
        <v>5</v>
      </c>
    </row>
    <row r="77" spans="1:3" x14ac:dyDescent="0.25">
      <c r="A77" s="2" t="s">
        <v>158</v>
      </c>
      <c r="B77" s="79" t="s">
        <v>1252</v>
      </c>
      <c r="C77" s="17">
        <v>1</v>
      </c>
    </row>
    <row r="78" spans="1:3" x14ac:dyDescent="0.25">
      <c r="A78" s="2" t="s">
        <v>159</v>
      </c>
      <c r="B78" s="80" t="s">
        <v>1253</v>
      </c>
      <c r="C78" s="17">
        <v>1</v>
      </c>
    </row>
    <row r="79" spans="1:3" x14ac:dyDescent="0.25">
      <c r="A79" s="2" t="s">
        <v>160</v>
      </c>
      <c r="B79" s="6" t="s">
        <v>161</v>
      </c>
      <c r="C79" s="17">
        <v>1</v>
      </c>
    </row>
    <row r="80" spans="1:3" x14ac:dyDescent="0.25">
      <c r="A80" s="77" t="s">
        <v>162</v>
      </c>
      <c r="B80" s="6" t="s">
        <v>163</v>
      </c>
      <c r="C80" s="17">
        <v>1</v>
      </c>
    </row>
    <row r="81" spans="1:3" ht="47.25" x14ac:dyDescent="0.25">
      <c r="A81" s="2" t="s">
        <v>165</v>
      </c>
      <c r="B81" s="78" t="s">
        <v>1277</v>
      </c>
      <c r="C81" s="17">
        <v>1</v>
      </c>
    </row>
    <row r="82" spans="1:3" x14ac:dyDescent="0.25">
      <c r="A82" s="115" t="s">
        <v>164</v>
      </c>
      <c r="B82" s="102"/>
      <c r="C82" s="4">
        <f>SUM(C83:C84)</f>
        <v>2</v>
      </c>
    </row>
    <row r="83" spans="1:3" ht="47.25" x14ac:dyDescent="0.25">
      <c r="A83" s="2" t="s">
        <v>166</v>
      </c>
      <c r="B83" s="78" t="s">
        <v>1275</v>
      </c>
      <c r="C83" s="76">
        <v>1</v>
      </c>
    </row>
    <row r="84" spans="1:3" x14ac:dyDescent="0.25">
      <c r="A84" s="27" t="s">
        <v>1278</v>
      </c>
      <c r="B84" s="80" t="s">
        <v>167</v>
      </c>
      <c r="C84" s="17">
        <v>1</v>
      </c>
    </row>
    <row r="85" spans="1:3" x14ac:dyDescent="0.25">
      <c r="A85" s="102" t="s">
        <v>168</v>
      </c>
      <c r="B85" s="102"/>
      <c r="C85" s="4">
        <f>SUM(C86:C106)</f>
        <v>16</v>
      </c>
    </row>
    <row r="86" spans="1:3" x14ac:dyDescent="0.25">
      <c r="A86" s="2" t="s">
        <v>170</v>
      </c>
      <c r="B86" s="6" t="s">
        <v>169</v>
      </c>
      <c r="C86" s="17">
        <v>1</v>
      </c>
    </row>
    <row r="87" spans="1:3" x14ac:dyDescent="0.25">
      <c r="A87" s="2" t="s">
        <v>172</v>
      </c>
      <c r="B87" s="6" t="s">
        <v>171</v>
      </c>
      <c r="C87" s="17">
        <v>1</v>
      </c>
    </row>
    <row r="88" spans="1:3" x14ac:dyDescent="0.25">
      <c r="A88" s="2" t="s">
        <v>174</v>
      </c>
      <c r="B88" s="6" t="s">
        <v>173</v>
      </c>
      <c r="C88" s="17">
        <v>0</v>
      </c>
    </row>
    <row r="89" spans="1:3" x14ac:dyDescent="0.25">
      <c r="A89" s="2" t="s">
        <v>176</v>
      </c>
      <c r="B89" s="6" t="s">
        <v>175</v>
      </c>
      <c r="C89" s="17">
        <v>1</v>
      </c>
    </row>
    <row r="90" spans="1:3" x14ac:dyDescent="0.25">
      <c r="A90" s="2" t="s">
        <v>178</v>
      </c>
      <c r="B90" s="6" t="s">
        <v>177</v>
      </c>
      <c r="C90" s="17">
        <v>0</v>
      </c>
    </row>
    <row r="91" spans="1:3" x14ac:dyDescent="0.25">
      <c r="A91" s="2" t="s">
        <v>180</v>
      </c>
      <c r="B91" s="6" t="s">
        <v>179</v>
      </c>
      <c r="C91" s="17">
        <v>1</v>
      </c>
    </row>
    <row r="92" spans="1:3" x14ac:dyDescent="0.25">
      <c r="A92" s="2" t="s">
        <v>182</v>
      </c>
      <c r="B92" s="6" t="s">
        <v>181</v>
      </c>
      <c r="C92" s="17">
        <v>0</v>
      </c>
    </row>
    <row r="93" spans="1:3" x14ac:dyDescent="0.25">
      <c r="A93" s="2" t="s">
        <v>184</v>
      </c>
      <c r="B93" s="6" t="s">
        <v>183</v>
      </c>
      <c r="C93" s="17">
        <v>1</v>
      </c>
    </row>
    <row r="94" spans="1:3" x14ac:dyDescent="0.25">
      <c r="A94" s="2" t="s">
        <v>186</v>
      </c>
      <c r="B94" s="6" t="s">
        <v>185</v>
      </c>
      <c r="C94" s="17">
        <v>1</v>
      </c>
    </row>
    <row r="95" spans="1:3" x14ac:dyDescent="0.25">
      <c r="A95" s="2" t="s">
        <v>188</v>
      </c>
      <c r="B95" s="6" t="s">
        <v>187</v>
      </c>
      <c r="C95" s="17">
        <v>1</v>
      </c>
    </row>
    <row r="96" spans="1:3" x14ac:dyDescent="0.25">
      <c r="A96" s="2" t="s">
        <v>190</v>
      </c>
      <c r="B96" s="6" t="s">
        <v>189</v>
      </c>
      <c r="C96" s="17">
        <v>1</v>
      </c>
    </row>
    <row r="97" spans="1:3" x14ac:dyDescent="0.25">
      <c r="A97" s="2" t="s">
        <v>192</v>
      </c>
      <c r="B97" s="6" t="s">
        <v>191</v>
      </c>
      <c r="C97" s="17">
        <v>0</v>
      </c>
    </row>
    <row r="98" spans="1:3" ht="31.5" x14ac:dyDescent="0.25">
      <c r="A98" s="2" t="s">
        <v>194</v>
      </c>
      <c r="B98" s="6" t="s">
        <v>193</v>
      </c>
      <c r="C98" s="17">
        <v>1</v>
      </c>
    </row>
    <row r="99" spans="1:3" x14ac:dyDescent="0.25">
      <c r="A99" s="2" t="s">
        <v>196</v>
      </c>
      <c r="B99" s="6" t="s">
        <v>195</v>
      </c>
      <c r="C99" s="17">
        <v>1</v>
      </c>
    </row>
    <row r="100" spans="1:3" x14ac:dyDescent="0.25">
      <c r="A100" s="2" t="s">
        <v>198</v>
      </c>
      <c r="B100" s="6" t="s">
        <v>197</v>
      </c>
      <c r="C100" s="17">
        <v>1</v>
      </c>
    </row>
    <row r="101" spans="1:3" x14ac:dyDescent="0.25">
      <c r="A101" s="2" t="s">
        <v>200</v>
      </c>
      <c r="B101" s="6" t="s">
        <v>199</v>
      </c>
      <c r="C101" s="17">
        <v>1</v>
      </c>
    </row>
    <row r="102" spans="1:3" x14ac:dyDescent="0.25">
      <c r="A102" s="2" t="s">
        <v>201</v>
      </c>
      <c r="B102" s="6" t="s">
        <v>25</v>
      </c>
      <c r="C102" s="17">
        <v>1</v>
      </c>
    </row>
    <row r="103" spans="1:3" x14ac:dyDescent="0.25">
      <c r="A103" s="2" t="s">
        <v>203</v>
      </c>
      <c r="B103" s="6" t="s">
        <v>202</v>
      </c>
      <c r="C103" s="17">
        <v>0</v>
      </c>
    </row>
    <row r="104" spans="1:3" x14ac:dyDescent="0.25">
      <c r="A104" s="2" t="s">
        <v>205</v>
      </c>
      <c r="B104" s="6" t="s">
        <v>204</v>
      </c>
      <c r="C104" s="17">
        <v>1</v>
      </c>
    </row>
    <row r="105" spans="1:3" x14ac:dyDescent="0.25">
      <c r="A105" s="2" t="s">
        <v>207</v>
      </c>
      <c r="B105" s="6" t="s">
        <v>206</v>
      </c>
      <c r="C105" s="17">
        <v>1</v>
      </c>
    </row>
    <row r="106" spans="1:3" x14ac:dyDescent="0.25">
      <c r="A106" s="2" t="s">
        <v>1279</v>
      </c>
      <c r="B106" s="6" t="s">
        <v>208</v>
      </c>
      <c r="C106" s="17">
        <v>1</v>
      </c>
    </row>
  </sheetData>
  <mergeCells count="12">
    <mergeCell ref="A85:B85"/>
    <mergeCell ref="A70:B70"/>
    <mergeCell ref="A75:B75"/>
    <mergeCell ref="A76:B76"/>
    <mergeCell ref="A82:B82"/>
    <mergeCell ref="E1:H2"/>
    <mergeCell ref="A2:B2"/>
    <mergeCell ref="A57:B57"/>
    <mergeCell ref="A5:B5"/>
    <mergeCell ref="A8:B8"/>
    <mergeCell ref="A3:B3"/>
    <mergeCell ref="A27:B27"/>
  </mergeCells>
  <dataValidations count="1">
    <dataValidation type="whole" allowBlank="1" showInputMessage="1" showErrorMessage="1" sqref="C4 C6:C7 C9:C26 C28:C56 C58:C69 C71:C74 C77:C81 C86:C106 C83:C84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63"/>
  <sheetViews>
    <sheetView workbookViewId="0">
      <pane ySplit="2" topLeftCell="A43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1237</v>
      </c>
      <c r="B2" s="104"/>
      <c r="C2" s="69">
        <f>C3+C14+C20+C23+C25+C37+C56</f>
        <v>48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SUM(C4:C13)</f>
        <v>10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x14ac:dyDescent="0.25">
      <c r="A12" s="6" t="s">
        <v>1158</v>
      </c>
      <c r="B12" s="6" t="s">
        <v>1159</v>
      </c>
      <c r="C12" s="64">
        <v>1</v>
      </c>
    </row>
    <row r="13" spans="1:8" x14ac:dyDescent="0.25">
      <c r="A13" s="6" t="s">
        <v>1160</v>
      </c>
      <c r="B13" s="6" t="s">
        <v>1161</v>
      </c>
      <c r="C13" s="64">
        <v>1</v>
      </c>
    </row>
    <row r="14" spans="1:8" ht="15.75" customHeight="1" x14ac:dyDescent="0.25">
      <c r="A14" s="102" t="s">
        <v>164</v>
      </c>
      <c r="B14" s="102"/>
      <c r="C14" s="65">
        <f>SUM(C15:C19)</f>
        <v>5</v>
      </c>
    </row>
    <row r="15" spans="1:8" x14ac:dyDescent="0.25">
      <c r="A15" s="6" t="s">
        <v>354</v>
      </c>
      <c r="B15" s="6" t="s">
        <v>355</v>
      </c>
      <c r="C15" s="64">
        <v>1</v>
      </c>
    </row>
    <row r="16" spans="1:8" x14ac:dyDescent="0.25">
      <c r="A16" s="6" t="s">
        <v>356</v>
      </c>
      <c r="B16" s="6" t="s">
        <v>357</v>
      </c>
      <c r="C16" s="64">
        <v>1</v>
      </c>
    </row>
    <row r="17" spans="1:3" x14ac:dyDescent="0.25">
      <c r="A17" s="6" t="s">
        <v>358</v>
      </c>
      <c r="B17" s="6" t="s">
        <v>167</v>
      </c>
      <c r="C17" s="64">
        <v>1</v>
      </c>
    </row>
    <row r="18" spans="1:3" ht="94.5" x14ac:dyDescent="0.25">
      <c r="A18" s="6" t="s">
        <v>359</v>
      </c>
      <c r="B18" s="6" t="s">
        <v>360</v>
      </c>
      <c r="C18" s="64">
        <v>1</v>
      </c>
    </row>
    <row r="19" spans="1:3" ht="63" customHeight="1" x14ac:dyDescent="0.25">
      <c r="A19" s="6" t="s">
        <v>361</v>
      </c>
      <c r="B19" s="78" t="s">
        <v>1254</v>
      </c>
      <c r="C19" s="64">
        <v>1</v>
      </c>
    </row>
    <row r="20" spans="1:3" ht="15.75" customHeight="1" x14ac:dyDescent="0.25">
      <c r="A20" s="102" t="s">
        <v>362</v>
      </c>
      <c r="B20" s="102"/>
      <c r="C20" s="65">
        <f>SUM(C21:C22)</f>
        <v>2</v>
      </c>
    </row>
    <row r="21" spans="1:3" ht="31.5" x14ac:dyDescent="0.25">
      <c r="A21" s="6" t="s">
        <v>363</v>
      </c>
      <c r="B21" s="6" t="s">
        <v>364</v>
      </c>
      <c r="C21" s="64">
        <v>1</v>
      </c>
    </row>
    <row r="22" spans="1:3" x14ac:dyDescent="0.25">
      <c r="A22" s="6" t="s">
        <v>365</v>
      </c>
      <c r="B22" s="6" t="s">
        <v>366</v>
      </c>
      <c r="C22" s="64">
        <v>1</v>
      </c>
    </row>
    <row r="23" spans="1:3" ht="15.75" customHeight="1" x14ac:dyDescent="0.25">
      <c r="A23" s="102" t="s">
        <v>226</v>
      </c>
      <c r="B23" s="102"/>
      <c r="C23" s="65">
        <f>C24</f>
        <v>1</v>
      </c>
    </row>
    <row r="24" spans="1:3" ht="31.5" x14ac:dyDescent="0.25">
      <c r="A24" s="6" t="s">
        <v>367</v>
      </c>
      <c r="B24" s="6" t="s">
        <v>368</v>
      </c>
      <c r="C24" s="64">
        <v>1</v>
      </c>
    </row>
    <row r="25" spans="1:3" ht="16.5" customHeight="1" x14ac:dyDescent="0.25">
      <c r="A25" s="102" t="s">
        <v>269</v>
      </c>
      <c r="B25" s="102"/>
      <c r="C25" s="65">
        <f>SUM(C26:C36)</f>
        <v>9</v>
      </c>
    </row>
    <row r="26" spans="1:3" ht="31.5" x14ac:dyDescent="0.25">
      <c r="A26" s="6" t="s">
        <v>1162</v>
      </c>
      <c r="B26" s="6" t="s">
        <v>1163</v>
      </c>
      <c r="C26" s="64">
        <v>0</v>
      </c>
    </row>
    <row r="27" spans="1:3" ht="31.5" x14ac:dyDescent="0.25">
      <c r="A27" s="6" t="s">
        <v>1164</v>
      </c>
      <c r="B27" s="6" t="s">
        <v>1165</v>
      </c>
      <c r="C27" s="64">
        <v>0</v>
      </c>
    </row>
    <row r="28" spans="1:3" x14ac:dyDescent="0.25">
      <c r="A28" s="6" t="s">
        <v>1166</v>
      </c>
      <c r="B28" s="6" t="s">
        <v>1167</v>
      </c>
      <c r="C28" s="64">
        <v>1</v>
      </c>
    </row>
    <row r="29" spans="1:3" ht="31.5" x14ac:dyDescent="0.25">
      <c r="A29" s="6" t="s">
        <v>1168</v>
      </c>
      <c r="B29" s="6" t="s">
        <v>608</v>
      </c>
      <c r="C29" s="64">
        <v>1</v>
      </c>
    </row>
    <row r="30" spans="1:3" x14ac:dyDescent="0.25">
      <c r="A30" s="6" t="s">
        <v>1169</v>
      </c>
      <c r="B30" s="6" t="s">
        <v>1170</v>
      </c>
      <c r="C30" s="64">
        <v>1</v>
      </c>
    </row>
    <row r="31" spans="1:3" x14ac:dyDescent="0.25">
      <c r="A31" s="6" t="s">
        <v>1171</v>
      </c>
      <c r="B31" s="6" t="s">
        <v>1172</v>
      </c>
      <c r="C31" s="64">
        <v>1</v>
      </c>
    </row>
    <row r="32" spans="1:3" x14ac:dyDescent="0.25">
      <c r="A32" s="6" t="s">
        <v>1173</v>
      </c>
      <c r="B32" s="6" t="s">
        <v>1174</v>
      </c>
      <c r="C32" s="64">
        <v>1</v>
      </c>
    </row>
    <row r="33" spans="1:3" x14ac:dyDescent="0.25">
      <c r="A33" s="6" t="s">
        <v>1175</v>
      </c>
      <c r="B33" s="6" t="s">
        <v>1176</v>
      </c>
      <c r="C33" s="64">
        <v>1</v>
      </c>
    </row>
    <row r="34" spans="1:3" x14ac:dyDescent="0.25">
      <c r="A34" s="6" t="s">
        <v>1177</v>
      </c>
      <c r="B34" s="6" t="s">
        <v>1178</v>
      </c>
      <c r="C34" s="64">
        <v>1</v>
      </c>
    </row>
    <row r="35" spans="1:3" x14ac:dyDescent="0.25">
      <c r="A35" s="6" t="s">
        <v>1179</v>
      </c>
      <c r="B35" s="6" t="s">
        <v>1180</v>
      </c>
      <c r="C35" s="64">
        <v>1</v>
      </c>
    </row>
    <row r="36" spans="1:3" ht="15.75" customHeight="1" x14ac:dyDescent="0.25">
      <c r="A36" s="6" t="s">
        <v>1181</v>
      </c>
      <c r="B36" s="6" t="s">
        <v>1182</v>
      </c>
      <c r="C36" s="64">
        <v>1</v>
      </c>
    </row>
    <row r="37" spans="1:3" ht="35.25" customHeight="1" x14ac:dyDescent="0.25">
      <c r="A37" s="102" t="s">
        <v>1183</v>
      </c>
      <c r="B37" s="102"/>
      <c r="C37" s="65">
        <f>SUM(C38:C55)</f>
        <v>18</v>
      </c>
    </row>
    <row r="38" spans="1:3" x14ac:dyDescent="0.25">
      <c r="A38" s="6" t="s">
        <v>1184</v>
      </c>
      <c r="B38" s="6" t="s">
        <v>1185</v>
      </c>
      <c r="C38" s="64">
        <v>1</v>
      </c>
    </row>
    <row r="39" spans="1:3" x14ac:dyDescent="0.25">
      <c r="A39" s="6" t="s">
        <v>1186</v>
      </c>
      <c r="B39" s="6" t="s">
        <v>1187</v>
      </c>
      <c r="C39" s="64">
        <v>1</v>
      </c>
    </row>
    <row r="40" spans="1:3" x14ac:dyDescent="0.25">
      <c r="A40" s="6" t="s">
        <v>1188</v>
      </c>
      <c r="B40" s="6" t="s">
        <v>1189</v>
      </c>
      <c r="C40" s="64">
        <v>1</v>
      </c>
    </row>
    <row r="41" spans="1:3" x14ac:dyDescent="0.25">
      <c r="A41" s="6" t="s">
        <v>1190</v>
      </c>
      <c r="B41" s="6" t="s">
        <v>1191</v>
      </c>
      <c r="C41" s="64">
        <v>1</v>
      </c>
    </row>
    <row r="42" spans="1:3" x14ac:dyDescent="0.25">
      <c r="A42" s="6" t="s">
        <v>1192</v>
      </c>
      <c r="B42" s="6" t="s">
        <v>1193</v>
      </c>
      <c r="C42" s="64">
        <v>1</v>
      </c>
    </row>
    <row r="43" spans="1:3" x14ac:dyDescent="0.25">
      <c r="A43" s="6" t="s">
        <v>1194</v>
      </c>
      <c r="B43" s="6" t="s">
        <v>1195</v>
      </c>
      <c r="C43" s="64">
        <v>1</v>
      </c>
    </row>
    <row r="44" spans="1:3" x14ac:dyDescent="0.25">
      <c r="A44" s="6" t="s">
        <v>1196</v>
      </c>
      <c r="B44" s="6" t="s">
        <v>1197</v>
      </c>
      <c r="C44" s="64">
        <v>1</v>
      </c>
    </row>
    <row r="45" spans="1:3" x14ac:dyDescent="0.25">
      <c r="A45" s="6" t="s">
        <v>1198</v>
      </c>
      <c r="B45" s="6" t="s">
        <v>1199</v>
      </c>
      <c r="C45" s="64">
        <v>1</v>
      </c>
    </row>
    <row r="46" spans="1:3" x14ac:dyDescent="0.25">
      <c r="A46" s="6" t="s">
        <v>1200</v>
      </c>
      <c r="B46" s="6" t="s">
        <v>1201</v>
      </c>
      <c r="C46" s="64">
        <v>1</v>
      </c>
    </row>
    <row r="47" spans="1:3" x14ac:dyDescent="0.25">
      <c r="A47" s="6" t="s">
        <v>1202</v>
      </c>
      <c r="B47" s="6" t="s">
        <v>1203</v>
      </c>
      <c r="C47" s="64">
        <v>1</v>
      </c>
    </row>
    <row r="48" spans="1:3" x14ac:dyDescent="0.25">
      <c r="A48" s="6" t="s">
        <v>1204</v>
      </c>
      <c r="B48" s="6" t="s">
        <v>1205</v>
      </c>
      <c r="C48" s="64">
        <v>1</v>
      </c>
    </row>
    <row r="49" spans="1:3" x14ac:dyDescent="0.25">
      <c r="A49" s="6" t="s">
        <v>1206</v>
      </c>
      <c r="B49" s="6" t="s">
        <v>1207</v>
      </c>
      <c r="C49" s="64">
        <v>1</v>
      </c>
    </row>
    <row r="50" spans="1:3" x14ac:dyDescent="0.25">
      <c r="A50" s="6" t="s">
        <v>1208</v>
      </c>
      <c r="B50" s="6" t="s">
        <v>1209</v>
      </c>
      <c r="C50" s="64">
        <v>1</v>
      </c>
    </row>
    <row r="51" spans="1:3" x14ac:dyDescent="0.25">
      <c r="A51" s="6" t="s">
        <v>1210</v>
      </c>
      <c r="B51" s="6" t="s">
        <v>1211</v>
      </c>
      <c r="C51" s="64">
        <v>1</v>
      </c>
    </row>
    <row r="52" spans="1:3" x14ac:dyDescent="0.25">
      <c r="A52" s="6" t="s">
        <v>1212</v>
      </c>
      <c r="B52" s="6" t="s">
        <v>1213</v>
      </c>
      <c r="C52" s="64">
        <v>1</v>
      </c>
    </row>
    <row r="53" spans="1:3" x14ac:dyDescent="0.25">
      <c r="A53" s="6" t="s">
        <v>1214</v>
      </c>
      <c r="B53" s="6" t="s">
        <v>1215</v>
      </c>
      <c r="C53" s="64">
        <v>1</v>
      </c>
    </row>
    <row r="54" spans="1:3" x14ac:dyDescent="0.25">
      <c r="A54" s="6" t="s">
        <v>1216</v>
      </c>
      <c r="B54" s="6" t="s">
        <v>1217</v>
      </c>
      <c r="C54" s="64">
        <v>1</v>
      </c>
    </row>
    <row r="55" spans="1:3" x14ac:dyDescent="0.25">
      <c r="A55" s="6" t="s">
        <v>1218</v>
      </c>
      <c r="B55" s="6" t="s">
        <v>1219</v>
      </c>
      <c r="C55" s="64">
        <v>1</v>
      </c>
    </row>
    <row r="56" spans="1:3" ht="16.5" customHeight="1" x14ac:dyDescent="0.25">
      <c r="A56" s="102" t="s">
        <v>1220</v>
      </c>
      <c r="B56" s="102"/>
      <c r="C56" s="65">
        <f>SUM(C57:C63)</f>
        <v>3</v>
      </c>
    </row>
    <row r="57" spans="1:3" x14ac:dyDescent="0.25">
      <c r="A57" s="6" t="s">
        <v>1221</v>
      </c>
      <c r="B57" s="6" t="s">
        <v>1222</v>
      </c>
      <c r="C57" s="64">
        <v>1</v>
      </c>
    </row>
    <row r="58" spans="1:3" x14ac:dyDescent="0.25">
      <c r="A58" s="6" t="s">
        <v>1223</v>
      </c>
      <c r="B58" s="6" t="s">
        <v>1224</v>
      </c>
      <c r="C58" s="64">
        <v>0</v>
      </c>
    </row>
    <row r="59" spans="1:3" x14ac:dyDescent="0.25">
      <c r="A59" s="6" t="s">
        <v>1225</v>
      </c>
      <c r="B59" s="6" t="s">
        <v>1226</v>
      </c>
      <c r="C59" s="64">
        <v>0</v>
      </c>
    </row>
    <row r="60" spans="1:3" x14ac:dyDescent="0.25">
      <c r="A60" s="6" t="s">
        <v>1227</v>
      </c>
      <c r="B60" s="6" t="s">
        <v>1228</v>
      </c>
      <c r="C60" s="64">
        <v>1</v>
      </c>
    </row>
    <row r="61" spans="1:3" ht="31.5" x14ac:dyDescent="0.25">
      <c r="A61" s="6" t="s">
        <v>1229</v>
      </c>
      <c r="B61" s="6" t="s">
        <v>1230</v>
      </c>
      <c r="C61" s="64">
        <v>1</v>
      </c>
    </row>
    <row r="62" spans="1:3" x14ac:dyDescent="0.25">
      <c r="A62" s="6" t="s">
        <v>1231</v>
      </c>
      <c r="B62" s="6" t="s">
        <v>1232</v>
      </c>
      <c r="C62" s="64">
        <v>0</v>
      </c>
    </row>
    <row r="63" spans="1:3" ht="31.5" x14ac:dyDescent="0.25">
      <c r="A63" s="6" t="s">
        <v>1233</v>
      </c>
      <c r="B63" s="6" t="s">
        <v>1234</v>
      </c>
      <c r="C63" s="64">
        <v>0</v>
      </c>
    </row>
  </sheetData>
  <mergeCells count="9">
    <mergeCell ref="E1:H2"/>
    <mergeCell ref="A56:B56"/>
    <mergeCell ref="A25:B25"/>
    <mergeCell ref="A37:B37"/>
    <mergeCell ref="A2:B2"/>
    <mergeCell ref="A3:B3"/>
    <mergeCell ref="A14:B14"/>
    <mergeCell ref="A20:B20"/>
    <mergeCell ref="A23:B23"/>
  </mergeCells>
  <dataValidations count="1">
    <dataValidation type="whole" allowBlank="1" showInputMessage="1" showErrorMessage="1" sqref="C4:C13 C15:C19 C21:C22 C24 C26:C36 C38:C55 C57:C63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I28"/>
  <sheetViews>
    <sheetView workbookViewId="0">
      <selection activeCell="D24" sqref="D24"/>
    </sheetView>
  </sheetViews>
  <sheetFormatPr defaultRowHeight="15" x14ac:dyDescent="0.25"/>
  <cols>
    <col min="1" max="1" width="9.140625" style="20"/>
    <col min="2" max="2" width="57.140625" style="20" customWidth="1"/>
    <col min="3" max="3" width="12.85546875" style="20" customWidth="1"/>
    <col min="4" max="4" width="12.7109375" style="20" customWidth="1"/>
    <col min="5" max="5" width="11.28515625" style="20" customWidth="1"/>
    <col min="6" max="16384" width="9.140625" style="20"/>
  </cols>
  <sheetData>
    <row r="1" spans="2:9" ht="15.75" thickBot="1" x14ac:dyDescent="0.3"/>
    <row r="2" spans="2:9" x14ac:dyDescent="0.25">
      <c r="B2" s="30" t="s">
        <v>1238</v>
      </c>
      <c r="C2" s="33"/>
      <c r="I2" s="20" t="s">
        <v>1241</v>
      </c>
    </row>
    <row r="3" spans="2:9" x14ac:dyDescent="0.25">
      <c r="B3" s="31" t="s">
        <v>1239</v>
      </c>
      <c r="C3" s="34"/>
      <c r="I3" s="20" t="s">
        <v>1243</v>
      </c>
    </row>
    <row r="4" spans="2:9" ht="15.75" thickBot="1" x14ac:dyDescent="0.3">
      <c r="B4" s="32" t="s">
        <v>1240</v>
      </c>
      <c r="C4" s="35"/>
    </row>
    <row r="7" spans="2:9" ht="28.5" x14ac:dyDescent="0.25">
      <c r="B7" s="18" t="s">
        <v>0</v>
      </c>
      <c r="C7" s="19" t="s">
        <v>1242</v>
      </c>
      <c r="D7" s="19" t="s">
        <v>1235</v>
      </c>
      <c r="E7" s="19" t="s">
        <v>1236</v>
      </c>
    </row>
    <row r="8" spans="2:9" ht="15.75" x14ac:dyDescent="0.25">
      <c r="B8" s="21" t="s">
        <v>1</v>
      </c>
      <c r="C8" s="23">
        <v>69</v>
      </c>
      <c r="D8" s="23">
        <f>'Кабинет начальных классов'!C2</f>
        <v>68</v>
      </c>
      <c r="E8" s="26">
        <f t="shared" ref="E8:E24" si="0">D8/C8</f>
        <v>0.98550724637681164</v>
      </c>
    </row>
    <row r="9" spans="2:9" ht="15.75" x14ac:dyDescent="0.25">
      <c r="B9" s="21" t="s">
        <v>2</v>
      </c>
      <c r="C9" s="23">
        <v>22</v>
      </c>
      <c r="D9" s="24">
        <f>'Кабинет русского языка'!C2</f>
        <v>21</v>
      </c>
      <c r="E9" s="26">
        <f t="shared" si="0"/>
        <v>0.95454545454545459</v>
      </c>
    </row>
    <row r="10" spans="2:9" ht="15.75" x14ac:dyDescent="0.25">
      <c r="B10" s="21" t="s">
        <v>3</v>
      </c>
      <c r="C10" s="23">
        <v>30</v>
      </c>
      <c r="D10" s="24">
        <f>'Кабинет иностранного'!C2</f>
        <v>27</v>
      </c>
      <c r="E10" s="26">
        <f t="shared" si="0"/>
        <v>0.9</v>
      </c>
    </row>
    <row r="11" spans="2:9" ht="15.75" x14ac:dyDescent="0.25">
      <c r="B11" s="21" t="s">
        <v>4</v>
      </c>
      <c r="C11" s="23">
        <v>21</v>
      </c>
      <c r="D11" s="24">
        <f>'Кабинет истории'!C2</f>
        <v>21</v>
      </c>
      <c r="E11" s="26">
        <f t="shared" si="0"/>
        <v>1</v>
      </c>
    </row>
    <row r="12" spans="2:9" ht="15.75" x14ac:dyDescent="0.25">
      <c r="B12" s="21" t="s">
        <v>5</v>
      </c>
      <c r="C12" s="23">
        <v>37</v>
      </c>
      <c r="D12" s="24">
        <f>'Кабинет географии'!C2</f>
        <v>33</v>
      </c>
      <c r="E12" s="26">
        <f t="shared" si="0"/>
        <v>0.89189189189189189</v>
      </c>
    </row>
    <row r="13" spans="2:9" ht="15.75" x14ac:dyDescent="0.25">
      <c r="B13" s="21" t="s">
        <v>6</v>
      </c>
      <c r="C13" s="23">
        <v>24</v>
      </c>
      <c r="D13" s="24">
        <f>'Кабинет ИЗО'!C2</f>
        <v>22</v>
      </c>
      <c r="E13" s="26">
        <f t="shared" si="0"/>
        <v>0.91666666666666663</v>
      </c>
    </row>
    <row r="14" spans="2:9" ht="15.75" x14ac:dyDescent="0.25">
      <c r="B14" s="21" t="s">
        <v>7</v>
      </c>
      <c r="C14" s="23">
        <v>33</v>
      </c>
      <c r="D14" s="24">
        <f>'Кабинет музыки'!C2</f>
        <v>33</v>
      </c>
      <c r="E14" s="26">
        <f t="shared" si="0"/>
        <v>1</v>
      </c>
    </row>
    <row r="15" spans="2:9" ht="15.75" x14ac:dyDescent="0.25">
      <c r="B15" s="21" t="s">
        <v>8</v>
      </c>
      <c r="C15" s="23">
        <v>42</v>
      </c>
      <c r="D15" s="24">
        <f>'Кабинет физики'!C2</f>
        <v>39</v>
      </c>
      <c r="E15" s="26">
        <f t="shared" si="0"/>
        <v>0.9285714285714286</v>
      </c>
    </row>
    <row r="16" spans="2:9" ht="15.75" x14ac:dyDescent="0.25">
      <c r="B16" s="21" t="s">
        <v>9</v>
      </c>
      <c r="C16" s="23">
        <v>133</v>
      </c>
      <c r="D16" s="24">
        <f>'Кабинет химии'!C2</f>
        <v>127</v>
      </c>
      <c r="E16" s="26">
        <f t="shared" si="0"/>
        <v>0.95488721804511278</v>
      </c>
    </row>
    <row r="17" spans="2:5" ht="15.75" x14ac:dyDescent="0.25">
      <c r="B17" s="21" t="s">
        <v>10</v>
      </c>
      <c r="C17" s="23">
        <v>58</v>
      </c>
      <c r="D17" s="24">
        <f>'Кабинет биологии'!C2</f>
        <v>56</v>
      </c>
      <c r="E17" s="26">
        <f t="shared" si="0"/>
        <v>0.96551724137931039</v>
      </c>
    </row>
    <row r="18" spans="2:5" ht="15.75" x14ac:dyDescent="0.25">
      <c r="B18" s="21" t="s">
        <v>11</v>
      </c>
      <c r="C18" s="23">
        <v>35</v>
      </c>
      <c r="D18" s="24">
        <f>'Кабинет астрономии'!C2</f>
        <v>32</v>
      </c>
      <c r="E18" s="26">
        <f t="shared" si="0"/>
        <v>0.91428571428571426</v>
      </c>
    </row>
    <row r="19" spans="2:5" ht="15.75" x14ac:dyDescent="0.25">
      <c r="B19" s="21" t="s">
        <v>12</v>
      </c>
      <c r="C19" s="23">
        <v>18</v>
      </c>
      <c r="D19" s="24">
        <f>'Кабинет математики'!C2</f>
        <v>18</v>
      </c>
      <c r="E19" s="26">
        <f t="shared" si="0"/>
        <v>1</v>
      </c>
    </row>
    <row r="20" spans="2:5" ht="15.75" x14ac:dyDescent="0.25">
      <c r="B20" s="21" t="s">
        <v>13</v>
      </c>
      <c r="C20" s="23">
        <v>20</v>
      </c>
      <c r="D20" s="24">
        <f>'Кабинет информатики'!C2</f>
        <v>20</v>
      </c>
      <c r="E20" s="26">
        <f t="shared" si="0"/>
        <v>1</v>
      </c>
    </row>
    <row r="21" spans="2:5" ht="15.75" x14ac:dyDescent="0.25">
      <c r="B21" s="22" t="s">
        <v>841</v>
      </c>
      <c r="C21" s="25">
        <v>11</v>
      </c>
      <c r="D21" s="24">
        <f>'Кабинет дистанта'!C2</f>
        <v>10</v>
      </c>
      <c r="E21" s="26">
        <f t="shared" si="0"/>
        <v>0.90909090909090906</v>
      </c>
    </row>
    <row r="22" spans="2:5" ht="15.75" x14ac:dyDescent="0.25">
      <c r="B22" s="21" t="s">
        <v>14</v>
      </c>
      <c r="C22" s="23">
        <v>139</v>
      </c>
      <c r="D22" s="24">
        <f>'Кабинет технологии'!C2</f>
        <v>139</v>
      </c>
      <c r="E22" s="26">
        <f t="shared" si="0"/>
        <v>1</v>
      </c>
    </row>
    <row r="23" spans="2:5" ht="15.75" x14ac:dyDescent="0.25">
      <c r="B23" s="21" t="s">
        <v>15</v>
      </c>
      <c r="C23" s="23">
        <v>54</v>
      </c>
      <c r="D23" s="24">
        <f>'Кабинет ОБЖ'!C2</f>
        <v>48</v>
      </c>
      <c r="E23" s="26">
        <f t="shared" si="0"/>
        <v>0.88888888888888884</v>
      </c>
    </row>
    <row r="24" spans="2:5" ht="15.75" x14ac:dyDescent="0.25">
      <c r="B24" s="21" t="s">
        <v>16</v>
      </c>
      <c r="C24" s="23">
        <v>93</v>
      </c>
      <c r="D24" s="24">
        <f>'Спортивный комплекс'!C2</f>
        <v>79</v>
      </c>
      <c r="E24" s="26">
        <f t="shared" si="0"/>
        <v>0.84946236559139787</v>
      </c>
    </row>
    <row r="25" spans="2:5" ht="15.75" x14ac:dyDescent="0.25">
      <c r="C25" s="27"/>
      <c r="D25" s="27"/>
      <c r="E25" s="26"/>
    </row>
    <row r="26" spans="2:5" ht="15.75" x14ac:dyDescent="0.25">
      <c r="B26" s="20" t="s">
        <v>210</v>
      </c>
      <c r="C26" s="23">
        <f>C8+C14+C24</f>
        <v>195</v>
      </c>
      <c r="D26" s="24">
        <f>D8+D14+D24</f>
        <v>180</v>
      </c>
      <c r="E26" s="26">
        <f>D26/C26</f>
        <v>0.92307692307692313</v>
      </c>
    </row>
    <row r="27" spans="2:5" ht="15.75" x14ac:dyDescent="0.25">
      <c r="B27" s="20" t="s">
        <v>209</v>
      </c>
      <c r="C27" s="23">
        <f>SUM(C9:C24)</f>
        <v>770</v>
      </c>
      <c r="D27" s="24">
        <f>SUM(D9:D24)</f>
        <v>725</v>
      </c>
      <c r="E27" s="26">
        <f>D27/C27</f>
        <v>0.94155844155844159</v>
      </c>
    </row>
    <row r="28" spans="2:5" ht="15.75" x14ac:dyDescent="0.25">
      <c r="B28" s="20" t="s">
        <v>211</v>
      </c>
      <c r="C28" s="23">
        <f>SUM(C9:C12,C15:C21,C23:C24)</f>
        <v>574</v>
      </c>
      <c r="D28" s="24">
        <f>SUM(D9:D12,D15:D21,D23:D24)</f>
        <v>531</v>
      </c>
      <c r="E28" s="26">
        <f>D28/C28</f>
        <v>0.92508710801393723</v>
      </c>
    </row>
  </sheetData>
  <sheetProtection password="CA9C" sheet="1" objects="1" scenarios="1"/>
  <conditionalFormatting sqref="D8">
    <cfRule type="dataBar" priority="25">
      <dataBar>
        <cfvo type="num" val="0"/>
        <cfvo type="num" val="$C$8"/>
        <color theme="4" tint="0.39997558519241921"/>
      </dataBar>
      <extLst>
        <ext xmlns:x14="http://schemas.microsoft.com/office/spreadsheetml/2009/9/main" uri="{B025F937-C7B1-47D3-B67F-A62EFF666E3E}">
          <x14:id>{E0C25789-CF5C-4E98-9391-43614BEF8EE1}</x14:id>
        </ext>
      </extLst>
    </cfRule>
  </conditionalFormatting>
  <conditionalFormatting sqref="D9">
    <cfRule type="dataBar" priority="24">
      <dataBar>
        <cfvo type="num" val="0"/>
        <cfvo type="num" val="$C$9"/>
        <color theme="4" tint="0.39997558519241921"/>
      </dataBar>
      <extLst>
        <ext xmlns:x14="http://schemas.microsoft.com/office/spreadsheetml/2009/9/main" uri="{B025F937-C7B1-47D3-B67F-A62EFF666E3E}">
          <x14:id>{AF72A017-5662-42CF-9CFC-3526D5D99F1B}</x14:id>
        </ext>
      </extLst>
    </cfRule>
  </conditionalFormatting>
  <conditionalFormatting sqref="D10">
    <cfRule type="dataBar" priority="23">
      <dataBar>
        <cfvo type="num" val="0"/>
        <cfvo type="num" val="$C$10"/>
        <color theme="4" tint="0.39997558519241921"/>
      </dataBar>
      <extLst>
        <ext xmlns:x14="http://schemas.microsoft.com/office/spreadsheetml/2009/9/main" uri="{B025F937-C7B1-47D3-B67F-A62EFF666E3E}">
          <x14:id>{3DE381BF-169B-496F-AFB6-4C4F929EC9DC}</x14:id>
        </ext>
      </extLst>
    </cfRule>
  </conditionalFormatting>
  <conditionalFormatting sqref="D11">
    <cfRule type="dataBar" priority="22">
      <dataBar>
        <cfvo type="num" val="0"/>
        <cfvo type="num" val="$C$11"/>
        <color theme="4" tint="0.39997558519241921"/>
      </dataBar>
      <extLst>
        <ext xmlns:x14="http://schemas.microsoft.com/office/spreadsheetml/2009/9/main" uri="{B025F937-C7B1-47D3-B67F-A62EFF666E3E}">
          <x14:id>{38A1B7B2-F125-46D4-86F2-6416F7C93BDB}</x14:id>
        </ext>
      </extLst>
    </cfRule>
  </conditionalFormatting>
  <conditionalFormatting sqref="D12">
    <cfRule type="dataBar" priority="21">
      <dataBar>
        <cfvo type="num" val="0"/>
        <cfvo type="num" val="$C$12"/>
        <color theme="4" tint="0.39997558519241921"/>
      </dataBar>
      <extLst>
        <ext xmlns:x14="http://schemas.microsoft.com/office/spreadsheetml/2009/9/main" uri="{B025F937-C7B1-47D3-B67F-A62EFF666E3E}">
          <x14:id>{BFB741E4-584B-4D82-88C5-5F5BA04A62B8}</x14:id>
        </ext>
      </extLst>
    </cfRule>
  </conditionalFormatting>
  <conditionalFormatting sqref="D13">
    <cfRule type="dataBar" priority="20">
      <dataBar>
        <cfvo type="num" val="0"/>
        <cfvo type="num" val="$C$13"/>
        <color theme="4" tint="0.39997558519241921"/>
      </dataBar>
      <extLst>
        <ext xmlns:x14="http://schemas.microsoft.com/office/spreadsheetml/2009/9/main" uri="{B025F937-C7B1-47D3-B67F-A62EFF666E3E}">
          <x14:id>{6E170207-0149-43A8-8207-252359D31C2B}</x14:id>
        </ext>
      </extLst>
    </cfRule>
  </conditionalFormatting>
  <conditionalFormatting sqref="D14">
    <cfRule type="dataBar" priority="19">
      <dataBar>
        <cfvo type="num" val="0"/>
        <cfvo type="num" val="$C$14"/>
        <color theme="4" tint="0.39997558519241921"/>
      </dataBar>
      <extLst>
        <ext xmlns:x14="http://schemas.microsoft.com/office/spreadsheetml/2009/9/main" uri="{B025F937-C7B1-47D3-B67F-A62EFF666E3E}">
          <x14:id>{7AC744E8-EC8F-479A-88CF-A2C480C14B2A}</x14:id>
        </ext>
      </extLst>
    </cfRule>
  </conditionalFormatting>
  <conditionalFormatting sqref="D15">
    <cfRule type="dataBar" priority="18">
      <dataBar>
        <cfvo type="num" val="0"/>
        <cfvo type="num" val="$C$15"/>
        <color theme="4" tint="0.39997558519241921"/>
      </dataBar>
      <extLst>
        <ext xmlns:x14="http://schemas.microsoft.com/office/spreadsheetml/2009/9/main" uri="{B025F937-C7B1-47D3-B67F-A62EFF666E3E}">
          <x14:id>{00C7F5C9-946E-48AD-B509-70DC6D623D39}</x14:id>
        </ext>
      </extLst>
    </cfRule>
  </conditionalFormatting>
  <conditionalFormatting sqref="D16">
    <cfRule type="dataBar" priority="17">
      <dataBar>
        <cfvo type="num" val="0"/>
        <cfvo type="num" val="$C$16"/>
        <color theme="4" tint="0.39997558519241921"/>
      </dataBar>
      <extLst>
        <ext xmlns:x14="http://schemas.microsoft.com/office/spreadsheetml/2009/9/main" uri="{B025F937-C7B1-47D3-B67F-A62EFF666E3E}">
          <x14:id>{775ED00C-016C-438A-B362-CE351A182803}</x14:id>
        </ext>
      </extLst>
    </cfRule>
  </conditionalFormatting>
  <conditionalFormatting sqref="D17">
    <cfRule type="dataBar" priority="16">
      <dataBar>
        <cfvo type="num" val="0"/>
        <cfvo type="num" val="$C$17"/>
        <color theme="4" tint="0.39997558519241921"/>
      </dataBar>
      <extLst>
        <ext xmlns:x14="http://schemas.microsoft.com/office/spreadsheetml/2009/9/main" uri="{B025F937-C7B1-47D3-B67F-A62EFF666E3E}">
          <x14:id>{AC9B6E2D-C5AB-4BA3-94A6-AB28C07E1B2C}</x14:id>
        </ext>
      </extLst>
    </cfRule>
  </conditionalFormatting>
  <conditionalFormatting sqref="D18">
    <cfRule type="dataBar" priority="15">
      <dataBar>
        <cfvo type="num" val="0"/>
        <cfvo type="num" val="$C$18"/>
        <color theme="4" tint="0.39997558519241921"/>
      </dataBar>
      <extLst>
        <ext xmlns:x14="http://schemas.microsoft.com/office/spreadsheetml/2009/9/main" uri="{B025F937-C7B1-47D3-B67F-A62EFF666E3E}">
          <x14:id>{A5A3A369-B5A5-4CA6-90F5-756B73B12400}</x14:id>
        </ext>
      </extLst>
    </cfRule>
  </conditionalFormatting>
  <conditionalFormatting sqref="D19">
    <cfRule type="dataBar" priority="14">
      <dataBar>
        <cfvo type="num" val="0"/>
        <cfvo type="num" val="$C$19"/>
        <color theme="4" tint="0.39997558519241921"/>
      </dataBar>
      <extLst>
        <ext xmlns:x14="http://schemas.microsoft.com/office/spreadsheetml/2009/9/main" uri="{B025F937-C7B1-47D3-B67F-A62EFF666E3E}">
          <x14:id>{FBD6CB84-4714-4AE0-B1A7-374C124F8116}</x14:id>
        </ext>
      </extLst>
    </cfRule>
  </conditionalFormatting>
  <conditionalFormatting sqref="D20">
    <cfRule type="dataBar" priority="13">
      <dataBar>
        <cfvo type="num" val="0"/>
        <cfvo type="num" val="$C$20"/>
        <color theme="4" tint="0.39997558519241921"/>
      </dataBar>
      <extLst>
        <ext xmlns:x14="http://schemas.microsoft.com/office/spreadsheetml/2009/9/main" uri="{B025F937-C7B1-47D3-B67F-A62EFF666E3E}">
          <x14:id>{91188BE5-F1A3-4AEA-BC25-7CE96FD617C0}</x14:id>
        </ext>
      </extLst>
    </cfRule>
  </conditionalFormatting>
  <conditionalFormatting sqref="D21">
    <cfRule type="dataBar" priority="12">
      <dataBar>
        <cfvo type="num" val="0"/>
        <cfvo type="num" val="$C$21"/>
        <color theme="4" tint="0.39997558519241921"/>
      </dataBar>
      <extLst>
        <ext xmlns:x14="http://schemas.microsoft.com/office/spreadsheetml/2009/9/main" uri="{B025F937-C7B1-47D3-B67F-A62EFF666E3E}">
          <x14:id>{80230F54-C1D0-46E1-B6A6-ED2DDAACBF98}</x14:id>
        </ext>
      </extLst>
    </cfRule>
  </conditionalFormatting>
  <conditionalFormatting sqref="D22">
    <cfRule type="dataBar" priority="11">
      <dataBar>
        <cfvo type="num" val="0"/>
        <cfvo type="num" val="$C$22"/>
        <color theme="4" tint="0.39997558519241921"/>
      </dataBar>
      <extLst>
        <ext xmlns:x14="http://schemas.microsoft.com/office/spreadsheetml/2009/9/main" uri="{B025F937-C7B1-47D3-B67F-A62EFF666E3E}">
          <x14:id>{7B2D88AE-F8F8-4090-BBE4-E3B67DD9E88B}</x14:id>
        </ext>
      </extLst>
    </cfRule>
  </conditionalFormatting>
  <conditionalFormatting sqref="D23">
    <cfRule type="dataBar" priority="10">
      <dataBar>
        <cfvo type="num" val="0"/>
        <cfvo type="num" val="$C$23"/>
        <color theme="4" tint="0.39997558519241921"/>
      </dataBar>
      <extLst>
        <ext xmlns:x14="http://schemas.microsoft.com/office/spreadsheetml/2009/9/main" uri="{B025F937-C7B1-47D3-B67F-A62EFF666E3E}">
          <x14:id>{246F46FF-C6B0-453C-9E34-BB2F5F4CE88A}</x14:id>
        </ext>
      </extLst>
    </cfRule>
  </conditionalFormatting>
  <conditionalFormatting sqref="D24">
    <cfRule type="dataBar" priority="9">
      <dataBar>
        <cfvo type="num" val="0"/>
        <cfvo type="num" val="$C$24"/>
        <color theme="4" tint="0.39997558519241921"/>
      </dataBar>
      <extLst>
        <ext xmlns:x14="http://schemas.microsoft.com/office/spreadsheetml/2009/9/main" uri="{B025F937-C7B1-47D3-B67F-A62EFF666E3E}">
          <x14:id>{BECDADBA-2D16-4D13-941A-736A2C987D69}</x14:id>
        </ext>
      </extLst>
    </cfRule>
  </conditionalFormatting>
  <conditionalFormatting sqref="E8:E28">
    <cfRule type="cellIs" dxfId="3" priority="1" operator="between">
      <formula>0.385</formula>
      <formula>0.5849</formula>
    </cfRule>
    <cfRule type="cellIs" dxfId="2" priority="5" operator="between">
      <formula>0.885</formula>
      <formula>1</formula>
    </cfRule>
    <cfRule type="cellIs" dxfId="1" priority="6" operator="between">
      <formula>0.585</formula>
      <formula>0.885</formula>
    </cfRule>
    <cfRule type="cellIs" dxfId="0" priority="7" operator="between">
      <formula>0.01</formula>
      <formula>0.385</formula>
    </cfRule>
  </conditionalFormatting>
  <conditionalFormatting sqref="D26">
    <cfRule type="dataBar" priority="4">
      <dataBar>
        <cfvo type="num" val="0"/>
        <cfvo type="num" val="$C$26"/>
        <color theme="4" tint="0.39997558519241921"/>
      </dataBar>
      <extLst>
        <ext xmlns:x14="http://schemas.microsoft.com/office/spreadsheetml/2009/9/main" uri="{B025F937-C7B1-47D3-B67F-A62EFF666E3E}">
          <x14:id>{8BBE4AEC-3516-4F3F-8DB5-755C2BA9AAF0}</x14:id>
        </ext>
      </extLst>
    </cfRule>
  </conditionalFormatting>
  <conditionalFormatting sqref="D27">
    <cfRule type="dataBar" priority="3">
      <dataBar>
        <cfvo type="num" val="0"/>
        <cfvo type="num" val="$C$27"/>
        <color theme="4" tint="0.39997558519241921"/>
      </dataBar>
      <extLst>
        <ext xmlns:x14="http://schemas.microsoft.com/office/spreadsheetml/2009/9/main" uri="{B025F937-C7B1-47D3-B67F-A62EFF666E3E}">
          <x14:id>{F201A2BC-4C8B-4054-9282-72A99A5D55A7}</x14:id>
        </ext>
      </extLst>
    </cfRule>
  </conditionalFormatting>
  <conditionalFormatting sqref="D28">
    <cfRule type="dataBar" priority="2">
      <dataBar>
        <cfvo type="num" val="0"/>
        <cfvo type="num" val="$C$28"/>
        <color theme="4" tint="0.39997558519241921"/>
      </dataBar>
      <extLst>
        <ext xmlns:x14="http://schemas.microsoft.com/office/spreadsheetml/2009/9/main" uri="{B025F937-C7B1-47D3-B67F-A62EFF666E3E}">
          <x14:id>{48DD33F8-D0C4-4FE5-9F12-BDF15D6E58E9}</x14:id>
        </ext>
      </extLst>
    </cfRule>
  </conditionalFormatting>
  <dataValidations count="1">
    <dataValidation type="list" allowBlank="1" showInputMessage="1" showErrorMessage="1" sqref="C2:C4">
      <formula1>#REF!</formula1>
    </dataValidation>
  </dataValidations>
  <hyperlinks>
    <hyperlink ref="B8" location="'Кабинет начальных классов'!A1" display="Кабинет начальных классов"/>
    <hyperlink ref="B24" location="'Спортивный комплекс'!A1" display="Спортивный комплекс"/>
    <hyperlink ref="B9" location="'Кабинет русского языка'!A1" display="Кабинет русского языка и литературы"/>
    <hyperlink ref="B10" location="'Кабинет иностранного'!A1" display="Кабинет иностранного языка"/>
    <hyperlink ref="B11" location="'Кабинет истории'!A1" display="Кабинет истории и обществознания"/>
    <hyperlink ref="B12" location="'Кабинет географии'!A1" display="Кабинет географии"/>
    <hyperlink ref="B13" location="'Кабинет ИЗО'!A1" display="Кабинет изобразительного искусства"/>
    <hyperlink ref="B14" location="'Кабинет музыки'!A1" display="Кабинет музыки"/>
    <hyperlink ref="B15" location="'Кабинет физики'!A1" display="Кабинет физики"/>
    <hyperlink ref="B16" location="'Кабинет химии'!A1" display="Кабинет химии"/>
    <hyperlink ref="B17" location="'Кабинет биологии'!A1" display="Кабинет биологии и экологии"/>
    <hyperlink ref="B19" location="'Кабинет математики'!A1" display="Кабинет математики"/>
    <hyperlink ref="B20" location="'Кабинет информатики'!A1" display="Кабинет информатики"/>
    <hyperlink ref="B21" location="'Кабинет дистанта'!A1" display="Кабинет видеоконференцсвязи и дистанционного обучения"/>
    <hyperlink ref="B22" location="'Кабинет технологии'!A1" display="Кабинет технологии"/>
    <hyperlink ref="B18" location="'Кабинет астрономии'!A1" display="Кабинет астрономии"/>
    <hyperlink ref="B23" location="'Кабинет ОБЖ'!A1" display="Кабинет основы безопасности жизнедеятельности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C25789-CF5C-4E98-9391-43614BEF8EE1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D8</xm:sqref>
        </x14:conditionalFormatting>
        <x14:conditionalFormatting xmlns:xm="http://schemas.microsoft.com/office/excel/2006/main">
          <x14:cfRule type="dataBar" id="{AF72A017-5662-42CF-9CFC-3526D5D99F1B}">
            <x14:dataBar minLength="0" maxLength="100" negativeBarColorSameAsPositive="1" axisPosition="none">
              <x14:cfvo type="num">
                <xm:f>0</xm:f>
              </x14:cfvo>
              <x14:cfvo type="num">
                <xm:f>$C$9</xm:f>
              </x14:cfvo>
            </x14:dataBar>
          </x14:cfRule>
          <xm:sqref>D9</xm:sqref>
        </x14:conditionalFormatting>
        <x14:conditionalFormatting xmlns:xm="http://schemas.microsoft.com/office/excel/2006/main">
          <x14:cfRule type="dataBar" id="{3DE381BF-169B-496F-AFB6-4C4F929EC9DC}">
            <x14:dataBar minLength="0" maxLength="100" negativeBarColorSameAsPositive="1" axisPosition="none">
              <x14:cfvo type="num">
                <xm:f>0</xm:f>
              </x14:cfvo>
              <x14:cfvo type="num">
                <xm:f>$C$10</xm:f>
              </x14:cfvo>
            </x14:dataBar>
          </x14:cfRule>
          <xm:sqref>D10</xm:sqref>
        </x14:conditionalFormatting>
        <x14:conditionalFormatting xmlns:xm="http://schemas.microsoft.com/office/excel/2006/main">
          <x14:cfRule type="dataBar" id="{38A1B7B2-F125-46D4-86F2-6416F7C93BDB}">
            <x14:dataBar minLength="0" maxLength="100" negativeBarColorSameAsPositive="1" axisPosition="none">
              <x14:cfvo type="num">
                <xm:f>0</xm:f>
              </x14:cfvo>
              <x14:cfvo type="num">
                <xm:f>$C$11</xm:f>
              </x14:cfvo>
            </x14:dataBar>
          </x14:cfRule>
          <xm:sqref>D11</xm:sqref>
        </x14:conditionalFormatting>
        <x14:conditionalFormatting xmlns:xm="http://schemas.microsoft.com/office/excel/2006/main">
          <x14:cfRule type="dataBar" id="{BFB741E4-584B-4D82-88C5-5F5BA04A62B8}">
            <x14:dataBar minLength="0" maxLength="100" negativeBarColorSameAsPositive="1" axisPosition="none">
              <x14:cfvo type="num">
                <xm:f>0</xm:f>
              </x14:cfvo>
              <x14:cfvo type="num">
                <xm:f>$C$12</xm:f>
              </x14:cfvo>
            </x14:dataBar>
          </x14:cfRule>
          <xm:sqref>D12</xm:sqref>
        </x14:conditionalFormatting>
        <x14:conditionalFormatting xmlns:xm="http://schemas.microsoft.com/office/excel/2006/main">
          <x14:cfRule type="dataBar" id="{6E170207-0149-43A8-8207-252359D31C2B}">
            <x14:dataBar minLength="0" maxLength="100" negativeBarColorSameAsPositive="1" axisPosition="none">
              <x14:cfvo type="num">
                <xm:f>0</xm:f>
              </x14:cfvo>
              <x14:cfvo type="num">
                <xm:f>$C$13</xm:f>
              </x14:cfvo>
            </x14:dataBar>
          </x14:cfRule>
          <xm:sqref>D13</xm:sqref>
        </x14:conditionalFormatting>
        <x14:conditionalFormatting xmlns:xm="http://schemas.microsoft.com/office/excel/2006/main">
          <x14:cfRule type="dataBar" id="{7AC744E8-EC8F-479A-88CF-A2C480C14B2A}">
            <x14:dataBar minLength="0" maxLength="100" negativeBarColorSameAsPositive="1" axisPosition="none">
              <x14:cfvo type="num">
                <xm:f>0</xm:f>
              </x14:cfvo>
              <x14:cfvo type="num">
                <xm:f>$C$14</xm:f>
              </x14:cfvo>
            </x14:dataBar>
          </x14:cfRule>
          <xm:sqref>D14</xm:sqref>
        </x14:conditionalFormatting>
        <x14:conditionalFormatting xmlns:xm="http://schemas.microsoft.com/office/excel/2006/main">
          <x14:cfRule type="dataBar" id="{00C7F5C9-946E-48AD-B509-70DC6D623D39}">
            <x14:dataBar minLength="0" maxLength="100" negativeBarColorSameAsPositive="1" axisPosition="none">
              <x14:cfvo type="num">
                <xm:f>0</xm:f>
              </x14:cfvo>
              <x14:cfvo type="num">
                <xm:f>$C$15</xm:f>
              </x14:cfvo>
            </x14:dataBar>
          </x14:cfRule>
          <xm:sqref>D15</xm:sqref>
        </x14:conditionalFormatting>
        <x14:conditionalFormatting xmlns:xm="http://schemas.microsoft.com/office/excel/2006/main">
          <x14:cfRule type="dataBar" id="{775ED00C-016C-438A-B362-CE351A182803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D16</xm:sqref>
        </x14:conditionalFormatting>
        <x14:conditionalFormatting xmlns:xm="http://schemas.microsoft.com/office/excel/2006/main">
          <x14:cfRule type="dataBar" id="{AC9B6E2D-C5AB-4BA3-94A6-AB28C07E1B2C}">
            <x14:dataBar minLength="0" maxLength="100" negativeBarColorSameAsPositive="1" axisPosition="none">
              <x14:cfvo type="num">
                <xm:f>0</xm:f>
              </x14:cfvo>
              <x14:cfvo type="num">
                <xm:f>$C$17</xm:f>
              </x14:cfvo>
            </x14:dataBar>
          </x14:cfRule>
          <xm:sqref>D17</xm:sqref>
        </x14:conditionalFormatting>
        <x14:conditionalFormatting xmlns:xm="http://schemas.microsoft.com/office/excel/2006/main">
          <x14:cfRule type="dataBar" id="{A5A3A369-B5A5-4CA6-90F5-756B73B12400}">
            <x14:dataBar minLength="0" maxLength="100" negativeBarColorSameAsPositive="1" axisPosition="none">
              <x14:cfvo type="num">
                <xm:f>0</xm:f>
              </x14:cfvo>
              <x14:cfvo type="num">
                <xm:f>$C$18</xm:f>
              </x14:cfvo>
            </x14:dataBar>
          </x14:cfRule>
          <xm:sqref>D18</xm:sqref>
        </x14:conditionalFormatting>
        <x14:conditionalFormatting xmlns:xm="http://schemas.microsoft.com/office/excel/2006/main">
          <x14:cfRule type="dataBar" id="{FBD6CB84-4714-4AE0-B1A7-374C124F8116}">
            <x14:dataBar minLength="0" maxLength="100" negativeBarColorSameAsPositive="1" axisPosition="none">
              <x14:cfvo type="num">
                <xm:f>0</xm:f>
              </x14:cfvo>
              <x14:cfvo type="num">
                <xm:f>$C$19</xm:f>
              </x14:cfvo>
            </x14:dataBar>
          </x14:cfRule>
          <xm:sqref>D19</xm:sqref>
        </x14:conditionalFormatting>
        <x14:conditionalFormatting xmlns:xm="http://schemas.microsoft.com/office/excel/2006/main">
          <x14:cfRule type="dataBar" id="{91188BE5-F1A3-4AEA-BC25-7CE96FD617C0}">
            <x14:dataBar minLength="0" maxLength="100" negativeBarColorSameAsPositive="1" axisPosition="none">
              <x14:cfvo type="num">
                <xm:f>0</xm:f>
              </x14:cfvo>
              <x14:cfvo type="num">
                <xm:f>$C$20</xm:f>
              </x14:cfvo>
            </x14:dataBar>
          </x14:cfRule>
          <xm:sqref>D20</xm:sqref>
        </x14:conditionalFormatting>
        <x14:conditionalFormatting xmlns:xm="http://schemas.microsoft.com/office/excel/2006/main">
          <x14:cfRule type="dataBar" id="{80230F54-C1D0-46E1-B6A6-ED2DDAACBF98}">
            <x14:dataBar minLength="0" maxLength="100" negativeBarColorSameAsPositive="1" axisPosition="none">
              <x14:cfvo type="num">
                <xm:f>0</xm:f>
              </x14:cfvo>
              <x14:cfvo type="num">
                <xm:f>$C$21</xm:f>
              </x14:cfvo>
            </x14:dataBar>
          </x14:cfRule>
          <xm:sqref>D21</xm:sqref>
        </x14:conditionalFormatting>
        <x14:conditionalFormatting xmlns:xm="http://schemas.microsoft.com/office/excel/2006/main">
          <x14:cfRule type="dataBar" id="{7B2D88AE-F8F8-4090-BBE4-E3B67DD9E88B}">
            <x14:dataBar minLength="0" maxLength="100" negativeBarColorSameAsPositive="1" axisPosition="none">
              <x14:cfvo type="num">
                <xm:f>0</xm:f>
              </x14:cfvo>
              <x14:cfvo type="num">
                <xm:f>$C$22</xm:f>
              </x14:cfvo>
            </x14:dataBar>
          </x14:cfRule>
          <xm:sqref>D22</xm:sqref>
        </x14:conditionalFormatting>
        <x14:conditionalFormatting xmlns:xm="http://schemas.microsoft.com/office/excel/2006/main">
          <x14:cfRule type="dataBar" id="{246F46FF-C6B0-453C-9E34-BB2F5F4CE88A}">
            <x14:dataBar minLength="0" maxLength="100" negativeBarColorSameAsPositive="1" axisPosition="none">
              <x14:cfvo type="num">
                <xm:f>0</xm:f>
              </x14:cfvo>
              <x14:cfvo type="num">
                <xm:f>$C$23</xm:f>
              </x14:cfvo>
            </x14:dataBar>
          </x14:cfRule>
          <xm:sqref>D23</xm:sqref>
        </x14:conditionalFormatting>
        <x14:conditionalFormatting xmlns:xm="http://schemas.microsoft.com/office/excel/2006/main">
          <x14:cfRule type="dataBar" id="{BECDADBA-2D16-4D13-941A-736A2C987D69}">
            <x14:dataBar minLength="0" maxLength="100" negativeBarColorSameAsPositive="1" axisPosition="none">
              <x14:cfvo type="num">
                <xm:f>0</xm:f>
              </x14:cfvo>
              <x14:cfvo type="num">
                <xm:f>$C$24</xm:f>
              </x14:cfvo>
            </x14:dataBar>
          </x14:cfRule>
          <xm:sqref>D24</xm:sqref>
        </x14:conditionalFormatting>
        <x14:conditionalFormatting xmlns:xm="http://schemas.microsoft.com/office/excel/2006/main">
          <x14:cfRule type="dataBar" id="{8BBE4AEC-3516-4F3F-8DB5-755C2BA9AAF0}">
            <x14:dataBar minLength="0" maxLength="100" negativeBarColorSameAsPositive="1" axisPosition="none">
              <x14:cfvo type="num">
                <xm:f>0</xm:f>
              </x14:cfvo>
              <x14:cfvo type="num">
                <xm:f>$C$26</xm:f>
              </x14:cfvo>
            </x14:dataBar>
          </x14:cfRule>
          <xm:sqref>D26</xm:sqref>
        </x14:conditionalFormatting>
        <x14:conditionalFormatting xmlns:xm="http://schemas.microsoft.com/office/excel/2006/main">
          <x14:cfRule type="dataBar" id="{F201A2BC-4C8B-4054-9282-72A99A5D55A7}">
            <x14:dataBar minLength="0" maxLength="100" negativeBarColorSameAsPositive="1" axisPosition="none">
              <x14:cfvo type="num">
                <xm:f>0</xm:f>
              </x14:cfvo>
              <x14:cfvo type="num">
                <xm:f>$C$27</xm:f>
              </x14:cfvo>
            </x14:dataBar>
          </x14:cfRule>
          <xm:sqref>D27</xm:sqref>
        </x14:conditionalFormatting>
        <x14:conditionalFormatting xmlns:xm="http://schemas.microsoft.com/office/excel/2006/main">
          <x14:cfRule type="dataBar" id="{48DD33F8-D0C4-4FE5-9F12-BDF15D6E58E9}">
            <x14:dataBar minLength="0" maxLength="100" negativeBarColorSameAsPositive="1" axisPosition="none">
              <x14:cfvo type="num">
                <xm:f>0</xm:f>
              </x14:cfvo>
              <x14:cfvo type="num">
                <xm:f>$C$28</xm:f>
              </x14:cfvo>
            </x14:dataBar>
          </x14:cfRule>
          <xm:sqref>D28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111"/>
  <sheetViews>
    <sheetView zoomScale="85" zoomScaleNormal="85" workbookViewId="0">
      <pane ySplit="2" topLeftCell="A87" activePane="bottomLeft" state="frozen"/>
      <selection pane="bottomLeft" activeCell="E21" sqref="E21"/>
    </sheetView>
  </sheetViews>
  <sheetFormatPr defaultRowHeight="15" x14ac:dyDescent="0.25"/>
  <cols>
    <col min="2" max="2" width="68.42578125" style="1" bestFit="1" customWidth="1"/>
    <col min="3" max="3" width="17" style="5" bestFit="1" customWidth="1"/>
  </cols>
  <sheetData>
    <row r="1" spans="1:8" ht="15.75" x14ac:dyDescent="0.25">
      <c r="A1" s="3" t="s">
        <v>214</v>
      </c>
      <c r="B1" s="8" t="s">
        <v>212</v>
      </c>
      <c r="C1" s="3" t="s">
        <v>213</v>
      </c>
      <c r="D1" s="27"/>
      <c r="E1" s="96" t="str">
        <f>HYPERLINK("#Оглавление!A1","Вернуться к Оглавлению")</f>
        <v>Вернуться к Оглавлению</v>
      </c>
      <c r="F1" s="97"/>
      <c r="G1" s="97"/>
      <c r="H1" s="98"/>
    </row>
    <row r="2" spans="1:8" ht="16.5" thickBot="1" x14ac:dyDescent="0.3">
      <c r="A2" s="104" t="s">
        <v>215</v>
      </c>
      <c r="B2" s="104"/>
      <c r="C2" s="69">
        <f>C3+C14+C20+C23+C26</f>
        <v>68</v>
      </c>
      <c r="D2" s="27"/>
      <c r="E2" s="99"/>
      <c r="F2" s="100"/>
      <c r="G2" s="100"/>
      <c r="H2" s="101"/>
    </row>
    <row r="3" spans="1:8" ht="16.5" customHeight="1" x14ac:dyDescent="0.25">
      <c r="A3" s="102" t="s">
        <v>157</v>
      </c>
      <c r="B3" s="102"/>
      <c r="C3" s="65">
        <f>SUM(C4:C13)</f>
        <v>10</v>
      </c>
      <c r="D3" s="27"/>
      <c r="E3" s="27"/>
      <c r="F3" s="27"/>
      <c r="G3" s="27"/>
      <c r="H3" s="27"/>
    </row>
    <row r="4" spans="1:8" ht="63" x14ac:dyDescent="0.25">
      <c r="A4" s="6" t="s">
        <v>345</v>
      </c>
      <c r="B4" s="6" t="s">
        <v>346</v>
      </c>
      <c r="C4" s="64">
        <v>1</v>
      </c>
      <c r="D4" s="27"/>
      <c r="E4" s="27"/>
      <c r="F4" s="27"/>
      <c r="G4" s="27"/>
      <c r="H4" s="27"/>
    </row>
    <row r="5" spans="1:8" ht="15.75" x14ac:dyDescent="0.25">
      <c r="A5" s="6" t="s">
        <v>347</v>
      </c>
      <c r="B5" s="80" t="s">
        <v>1252</v>
      </c>
      <c r="C5" s="64">
        <v>1</v>
      </c>
      <c r="D5" s="27"/>
      <c r="E5" s="27"/>
      <c r="F5" s="27"/>
      <c r="G5" s="27"/>
      <c r="H5" s="27"/>
    </row>
    <row r="6" spans="1:8" ht="15.75" x14ac:dyDescent="0.25">
      <c r="A6" s="6" t="s">
        <v>348</v>
      </c>
      <c r="B6" s="79" t="s">
        <v>1253</v>
      </c>
      <c r="C6" s="64">
        <v>1</v>
      </c>
      <c r="D6" s="27"/>
      <c r="E6" s="27"/>
      <c r="F6" s="27"/>
      <c r="G6" s="27"/>
      <c r="H6" s="27"/>
    </row>
    <row r="7" spans="1:8" ht="15.75" x14ac:dyDescent="0.25">
      <c r="A7" s="6" t="s">
        <v>349</v>
      </c>
      <c r="B7" s="6" t="s">
        <v>350</v>
      </c>
      <c r="C7" s="64">
        <v>1</v>
      </c>
      <c r="D7" s="27"/>
      <c r="E7" s="27"/>
      <c r="F7" s="27"/>
      <c r="G7" s="27"/>
      <c r="H7" s="27"/>
    </row>
    <row r="8" spans="1:8" ht="15.75" x14ac:dyDescent="0.25">
      <c r="A8" s="6" t="s">
        <v>351</v>
      </c>
      <c r="B8" s="6" t="s">
        <v>163</v>
      </c>
      <c r="C8" s="64">
        <v>1</v>
      </c>
      <c r="D8" s="27"/>
      <c r="E8" s="27"/>
      <c r="F8" s="27"/>
      <c r="G8" s="27"/>
      <c r="H8" s="27"/>
    </row>
    <row r="9" spans="1:8" ht="15.75" x14ac:dyDescent="0.25">
      <c r="A9" s="6" t="s">
        <v>352</v>
      </c>
      <c r="B9" s="6" t="s">
        <v>353</v>
      </c>
      <c r="C9" s="64">
        <v>1</v>
      </c>
      <c r="D9" s="27"/>
      <c r="E9" s="27"/>
      <c r="F9" s="27"/>
      <c r="G9" s="27"/>
      <c r="H9" s="27"/>
    </row>
    <row r="10" spans="1:8" ht="31.5" x14ac:dyDescent="0.25">
      <c r="A10" s="6" t="s">
        <v>369</v>
      </c>
      <c r="B10" s="6" t="s">
        <v>193</v>
      </c>
      <c r="C10" s="64">
        <v>1</v>
      </c>
      <c r="D10" s="27"/>
      <c r="E10" s="27"/>
      <c r="F10" s="27"/>
      <c r="G10" s="27"/>
      <c r="H10" s="27"/>
    </row>
    <row r="11" spans="1:8" ht="15.75" x14ac:dyDescent="0.25">
      <c r="A11" s="6" t="s">
        <v>218</v>
      </c>
      <c r="B11" s="79" t="s">
        <v>1255</v>
      </c>
      <c r="C11" s="64">
        <v>1</v>
      </c>
      <c r="D11" s="27"/>
      <c r="E11" s="27"/>
      <c r="F11" s="27"/>
      <c r="G11" s="27"/>
      <c r="H11" s="27"/>
    </row>
    <row r="12" spans="1:8" ht="31.5" x14ac:dyDescent="0.25">
      <c r="A12" s="6" t="s">
        <v>219</v>
      </c>
      <c r="B12" s="6" t="s">
        <v>220</v>
      </c>
      <c r="C12" s="64">
        <v>1</v>
      </c>
      <c r="D12" s="27"/>
      <c r="E12" s="27"/>
      <c r="F12" s="27"/>
      <c r="G12" s="27"/>
      <c r="H12" s="27"/>
    </row>
    <row r="13" spans="1:8" ht="15.75" x14ac:dyDescent="0.25">
      <c r="A13" s="6" t="s">
        <v>221</v>
      </c>
      <c r="B13" s="6" t="s">
        <v>222</v>
      </c>
      <c r="C13" s="64">
        <v>1</v>
      </c>
      <c r="D13" s="27"/>
      <c r="E13" s="27"/>
      <c r="F13" s="27"/>
      <c r="G13" s="27"/>
      <c r="H13" s="27"/>
    </row>
    <row r="14" spans="1:8" ht="16.5" customHeight="1" x14ac:dyDescent="0.25">
      <c r="A14" s="102" t="s">
        <v>164</v>
      </c>
      <c r="B14" s="102"/>
      <c r="C14" s="65">
        <f>SUM(C15:C19)</f>
        <v>5</v>
      </c>
      <c r="D14" s="27"/>
      <c r="E14" s="27"/>
      <c r="F14" s="27"/>
      <c r="G14" s="27"/>
      <c r="H14" s="27"/>
    </row>
    <row r="15" spans="1:8" ht="15.75" x14ac:dyDescent="0.25">
      <c r="A15" s="6" t="s">
        <v>354</v>
      </c>
      <c r="B15" s="6" t="s">
        <v>355</v>
      </c>
      <c r="C15" s="64">
        <v>1</v>
      </c>
      <c r="D15" s="27"/>
      <c r="E15" s="27"/>
      <c r="F15" s="27"/>
      <c r="G15" s="27"/>
      <c r="H15" s="27"/>
    </row>
    <row r="16" spans="1:8" ht="15.75" x14ac:dyDescent="0.25">
      <c r="A16" s="6" t="s">
        <v>356</v>
      </c>
      <c r="B16" s="6" t="s">
        <v>357</v>
      </c>
      <c r="C16" s="64">
        <v>1</v>
      </c>
      <c r="D16" s="27"/>
      <c r="E16" s="27"/>
      <c r="F16" s="27"/>
      <c r="G16" s="27"/>
      <c r="H16" s="27"/>
    </row>
    <row r="17" spans="1:8" ht="15.75" x14ac:dyDescent="0.25">
      <c r="A17" s="6" t="s">
        <v>358</v>
      </c>
      <c r="B17" s="6" t="s">
        <v>167</v>
      </c>
      <c r="C17" s="64">
        <v>1</v>
      </c>
      <c r="D17" s="27"/>
      <c r="E17" s="27"/>
      <c r="F17" s="27"/>
      <c r="G17" s="27"/>
      <c r="H17" s="27"/>
    </row>
    <row r="18" spans="1:8" ht="94.5" customHeight="1" x14ac:dyDescent="0.25">
      <c r="A18" s="6" t="s">
        <v>359</v>
      </c>
      <c r="B18" s="6" t="s">
        <v>360</v>
      </c>
      <c r="C18" s="64">
        <v>1</v>
      </c>
      <c r="D18" s="27"/>
      <c r="E18" s="27"/>
      <c r="F18" s="27"/>
      <c r="G18" s="27"/>
      <c r="H18" s="27"/>
    </row>
    <row r="19" spans="1:8" ht="63" customHeight="1" x14ac:dyDescent="0.25">
      <c r="A19" s="6" t="s">
        <v>361</v>
      </c>
      <c r="B19" s="78" t="s">
        <v>1254</v>
      </c>
      <c r="C19" s="64">
        <v>1</v>
      </c>
      <c r="D19" s="27"/>
      <c r="E19" s="27"/>
      <c r="F19" s="27"/>
      <c r="G19" s="27"/>
      <c r="H19" s="27"/>
    </row>
    <row r="20" spans="1:8" ht="16.5" customHeight="1" x14ac:dyDescent="0.25">
      <c r="A20" s="102" t="s">
        <v>362</v>
      </c>
      <c r="B20" s="102"/>
      <c r="C20" s="65">
        <f>SUM(C21:C22)</f>
        <v>2</v>
      </c>
      <c r="D20" s="27"/>
      <c r="E20" s="27"/>
      <c r="F20" s="27"/>
      <c r="G20" s="27"/>
      <c r="H20" s="27"/>
    </row>
    <row r="21" spans="1:8" ht="31.5" customHeight="1" x14ac:dyDescent="0.25">
      <c r="A21" s="6" t="s">
        <v>363</v>
      </c>
      <c r="B21" s="6" t="s">
        <v>364</v>
      </c>
      <c r="C21" s="64">
        <v>1</v>
      </c>
      <c r="D21" s="27"/>
      <c r="E21" s="27"/>
      <c r="F21" s="27"/>
      <c r="G21" s="27"/>
      <c r="H21" s="27"/>
    </row>
    <row r="22" spans="1:8" ht="15.75" x14ac:dyDescent="0.25">
      <c r="A22" s="6" t="s">
        <v>365</v>
      </c>
      <c r="B22" s="6" t="s">
        <v>366</v>
      </c>
      <c r="C22" s="64">
        <v>1</v>
      </c>
      <c r="D22" s="27"/>
      <c r="E22" s="27"/>
      <c r="F22" s="27"/>
      <c r="G22" s="27"/>
      <c r="H22" s="27"/>
    </row>
    <row r="23" spans="1:8" ht="16.5" customHeight="1" x14ac:dyDescent="0.25">
      <c r="A23" s="102" t="s">
        <v>226</v>
      </c>
      <c r="B23" s="102"/>
      <c r="C23" s="65">
        <f>SUM(C24:C25)</f>
        <v>2</v>
      </c>
      <c r="D23" s="27"/>
      <c r="E23" s="27"/>
      <c r="F23" s="27"/>
      <c r="G23" s="27"/>
      <c r="H23" s="27"/>
    </row>
    <row r="24" spans="1:8" ht="15.75" customHeight="1" x14ac:dyDescent="0.25">
      <c r="A24" s="6" t="s">
        <v>367</v>
      </c>
      <c r="B24" s="6" t="s">
        <v>368</v>
      </c>
      <c r="C24" s="64">
        <v>1</v>
      </c>
      <c r="D24" s="27"/>
      <c r="E24" s="27"/>
      <c r="F24" s="27"/>
      <c r="G24" s="27"/>
      <c r="H24" s="27"/>
    </row>
    <row r="25" spans="1:8" ht="31.5" x14ac:dyDescent="0.25">
      <c r="A25" s="6" t="s">
        <v>216</v>
      </c>
      <c r="B25" s="6" t="s">
        <v>217</v>
      </c>
      <c r="C25" s="64">
        <v>1</v>
      </c>
      <c r="D25" s="27"/>
      <c r="E25" s="27"/>
      <c r="F25" s="27"/>
      <c r="G25" s="27"/>
      <c r="H25" s="27"/>
    </row>
    <row r="26" spans="1:8" ht="33" customHeight="1" x14ac:dyDescent="0.25">
      <c r="A26" s="102" t="s">
        <v>223</v>
      </c>
      <c r="B26" s="102"/>
      <c r="C26" s="65">
        <f>C27+C54+C70+C77+C94+C103</f>
        <v>49</v>
      </c>
      <c r="D26" s="27"/>
      <c r="E26" s="27"/>
      <c r="F26" s="27"/>
      <c r="G26" s="27"/>
      <c r="H26" s="27"/>
    </row>
    <row r="27" spans="1:8" ht="15.75" x14ac:dyDescent="0.25">
      <c r="A27" s="102" t="s">
        <v>224</v>
      </c>
      <c r="B27" s="102"/>
      <c r="C27" s="65">
        <f>C28+C39+C44</f>
        <v>18</v>
      </c>
      <c r="D27" s="27"/>
      <c r="E27" s="27"/>
      <c r="F27" s="27"/>
      <c r="G27" s="27"/>
      <c r="H27" s="27"/>
    </row>
    <row r="28" spans="1:8" ht="15.75" x14ac:dyDescent="0.25">
      <c r="A28" s="102" t="s">
        <v>225</v>
      </c>
      <c r="B28" s="102"/>
      <c r="C28" s="65">
        <f>C29+C35</f>
        <v>8</v>
      </c>
      <c r="D28" s="27"/>
      <c r="E28" s="27"/>
      <c r="F28" s="27"/>
      <c r="G28" s="27"/>
      <c r="H28" s="27"/>
    </row>
    <row r="29" spans="1:8" ht="15.75" x14ac:dyDescent="0.25">
      <c r="A29" s="102" t="s">
        <v>226</v>
      </c>
      <c r="B29" s="102"/>
      <c r="C29" s="65">
        <f>SUM(C30:C34)</f>
        <v>5</v>
      </c>
      <c r="D29" s="27"/>
      <c r="E29" s="27"/>
      <c r="F29" s="27"/>
      <c r="G29" s="27"/>
      <c r="H29" s="27"/>
    </row>
    <row r="30" spans="1:8" ht="31.5" x14ac:dyDescent="0.25">
      <c r="A30" s="2" t="s">
        <v>227</v>
      </c>
      <c r="B30" s="2" t="s">
        <v>228</v>
      </c>
      <c r="C30" s="64">
        <v>1</v>
      </c>
      <c r="D30" s="27"/>
      <c r="E30" s="27"/>
      <c r="F30" s="27"/>
      <c r="G30" s="27"/>
      <c r="H30" s="27"/>
    </row>
    <row r="31" spans="1:8" ht="31.5" x14ac:dyDescent="0.25">
      <c r="A31" s="2" t="s">
        <v>229</v>
      </c>
      <c r="B31" s="2" t="s">
        <v>230</v>
      </c>
      <c r="C31" s="64">
        <v>1</v>
      </c>
      <c r="D31" s="27"/>
      <c r="E31" s="27"/>
      <c r="F31" s="27"/>
      <c r="G31" s="27"/>
      <c r="H31" s="27"/>
    </row>
    <row r="32" spans="1:8" ht="15.75" x14ac:dyDescent="0.25">
      <c r="A32" s="2" t="s">
        <v>231</v>
      </c>
      <c r="B32" s="2" t="s">
        <v>232</v>
      </c>
      <c r="C32" s="64">
        <v>1</v>
      </c>
      <c r="D32" s="27"/>
      <c r="E32" s="27"/>
      <c r="F32" s="27"/>
      <c r="G32" s="27"/>
      <c r="H32" s="27"/>
    </row>
    <row r="33" spans="1:8" ht="47.25" x14ac:dyDescent="0.25">
      <c r="A33" s="2" t="s">
        <v>233</v>
      </c>
      <c r="B33" s="2" t="s">
        <v>234</v>
      </c>
      <c r="C33" s="64">
        <v>1</v>
      </c>
      <c r="D33" s="27"/>
      <c r="E33" s="27"/>
      <c r="F33" s="27"/>
      <c r="G33" s="27"/>
      <c r="H33" s="27"/>
    </row>
    <row r="34" spans="1:8" ht="31.5" x14ac:dyDescent="0.25">
      <c r="A34" s="2" t="s">
        <v>235</v>
      </c>
      <c r="B34" s="2" t="s">
        <v>236</v>
      </c>
      <c r="C34" s="64">
        <v>1</v>
      </c>
      <c r="D34" s="27"/>
      <c r="E34" s="27"/>
      <c r="F34" s="27"/>
      <c r="G34" s="27"/>
      <c r="H34" s="27"/>
    </row>
    <row r="35" spans="1:8" ht="15.75" x14ac:dyDescent="0.25">
      <c r="A35" s="102" t="s">
        <v>237</v>
      </c>
      <c r="B35" s="102"/>
      <c r="C35" s="65">
        <f>SUM(C36:C38)</f>
        <v>3</v>
      </c>
      <c r="D35" s="27"/>
      <c r="E35" s="27"/>
      <c r="F35" s="27"/>
      <c r="G35" s="27"/>
      <c r="H35" s="27"/>
    </row>
    <row r="36" spans="1:8" ht="15.75" x14ac:dyDescent="0.25">
      <c r="A36" s="2" t="s">
        <v>238</v>
      </c>
      <c r="B36" s="2" t="s">
        <v>239</v>
      </c>
      <c r="C36" s="64">
        <v>1</v>
      </c>
      <c r="D36" s="27"/>
      <c r="E36" s="27"/>
      <c r="F36" s="27"/>
      <c r="G36" s="27"/>
      <c r="H36" s="27"/>
    </row>
    <row r="37" spans="1:8" ht="15.75" x14ac:dyDescent="0.25">
      <c r="A37" s="2" t="s">
        <v>240</v>
      </c>
      <c r="B37" s="2" t="s">
        <v>241</v>
      </c>
      <c r="C37" s="64">
        <v>1</v>
      </c>
      <c r="D37" s="27"/>
      <c r="E37" s="27"/>
      <c r="F37" s="27"/>
      <c r="G37" s="27"/>
      <c r="H37" s="27"/>
    </row>
    <row r="38" spans="1:8" ht="31.5" x14ac:dyDescent="0.25">
      <c r="A38" s="2" t="s">
        <v>242</v>
      </c>
      <c r="B38" s="2" t="s">
        <v>243</v>
      </c>
      <c r="C38" s="64">
        <v>1</v>
      </c>
      <c r="D38" s="27"/>
      <c r="E38" s="27"/>
      <c r="F38" s="27"/>
      <c r="G38" s="27"/>
      <c r="H38" s="27"/>
    </row>
    <row r="39" spans="1:8" s="7" customFormat="1" ht="33" customHeight="1" x14ac:dyDescent="0.25">
      <c r="A39" s="103" t="s">
        <v>244</v>
      </c>
      <c r="B39" s="103"/>
      <c r="C39" s="65">
        <f>SUM(C40:C43)</f>
        <v>4</v>
      </c>
      <c r="D39" s="70"/>
      <c r="E39" s="70"/>
      <c r="F39" s="70"/>
      <c r="G39" s="70"/>
      <c r="H39" s="70"/>
    </row>
    <row r="40" spans="1:8" ht="15.75" x14ac:dyDescent="0.25">
      <c r="A40" s="2" t="s">
        <v>245</v>
      </c>
      <c r="B40" s="2" t="s">
        <v>246</v>
      </c>
      <c r="C40" s="64">
        <v>1</v>
      </c>
      <c r="D40" s="27"/>
      <c r="E40" s="27"/>
      <c r="F40" s="27"/>
      <c r="G40" s="27"/>
      <c r="H40" s="27"/>
    </row>
    <row r="41" spans="1:8" ht="15.75" x14ac:dyDescent="0.25">
      <c r="A41" s="2" t="s">
        <v>247</v>
      </c>
      <c r="B41" s="2" t="s">
        <v>248</v>
      </c>
      <c r="C41" s="64">
        <v>1</v>
      </c>
      <c r="D41" s="27"/>
      <c r="E41" s="27"/>
      <c r="F41" s="27"/>
      <c r="G41" s="27"/>
      <c r="H41" s="27"/>
    </row>
    <row r="42" spans="1:8" ht="31.5" x14ac:dyDescent="0.25">
      <c r="A42" s="2" t="s">
        <v>249</v>
      </c>
      <c r="B42" s="2" t="s">
        <v>250</v>
      </c>
      <c r="C42" s="64">
        <v>1</v>
      </c>
      <c r="D42" s="27"/>
      <c r="E42" s="27"/>
      <c r="F42" s="27"/>
      <c r="G42" s="27"/>
      <c r="H42" s="27"/>
    </row>
    <row r="43" spans="1:8" ht="31.5" x14ac:dyDescent="0.25">
      <c r="A43" s="2" t="s">
        <v>251</v>
      </c>
      <c r="B43" s="2" t="s">
        <v>252</v>
      </c>
      <c r="C43" s="64">
        <v>1</v>
      </c>
      <c r="D43" s="27"/>
      <c r="E43" s="27"/>
      <c r="F43" s="27"/>
      <c r="G43" s="27"/>
      <c r="H43" s="27"/>
    </row>
    <row r="44" spans="1:8" ht="15.75" x14ac:dyDescent="0.25">
      <c r="A44" s="102" t="s">
        <v>253</v>
      </c>
      <c r="B44" s="102"/>
      <c r="C44" s="65">
        <f>C45+C47+C51</f>
        <v>6</v>
      </c>
      <c r="D44" s="27"/>
      <c r="E44" s="27"/>
      <c r="F44" s="27"/>
      <c r="G44" s="27"/>
      <c r="H44" s="27"/>
    </row>
    <row r="45" spans="1:8" ht="15.75" x14ac:dyDescent="0.25">
      <c r="A45" s="102" t="s">
        <v>254</v>
      </c>
      <c r="B45" s="102"/>
      <c r="C45" s="65">
        <f>C46</f>
        <v>1</v>
      </c>
      <c r="D45" s="27"/>
      <c r="E45" s="27"/>
      <c r="F45" s="27"/>
      <c r="G45" s="27"/>
      <c r="H45" s="27"/>
    </row>
    <row r="46" spans="1:8" ht="15.75" x14ac:dyDescent="0.25">
      <c r="A46" s="2" t="s">
        <v>255</v>
      </c>
      <c r="B46" s="2" t="s">
        <v>256</v>
      </c>
      <c r="C46" s="64">
        <v>1</v>
      </c>
      <c r="D46" s="27"/>
      <c r="E46" s="27"/>
      <c r="F46" s="27"/>
      <c r="G46" s="27"/>
      <c r="H46" s="27"/>
    </row>
    <row r="47" spans="1:8" ht="15.75" x14ac:dyDescent="0.25">
      <c r="A47" s="102" t="s">
        <v>226</v>
      </c>
      <c r="B47" s="102"/>
      <c r="C47" s="65">
        <f>SUM(C48:C50)</f>
        <v>3</v>
      </c>
      <c r="D47" s="27"/>
      <c r="E47" s="27"/>
      <c r="F47" s="27"/>
      <c r="G47" s="27"/>
      <c r="H47" s="27"/>
    </row>
    <row r="48" spans="1:8" ht="31.5" x14ac:dyDescent="0.25">
      <c r="A48" s="2" t="s">
        <v>257</v>
      </c>
      <c r="B48" s="2" t="s">
        <v>258</v>
      </c>
      <c r="C48" s="64">
        <v>1</v>
      </c>
      <c r="D48" s="27"/>
      <c r="E48" s="27"/>
      <c r="F48" s="27"/>
      <c r="G48" s="27"/>
      <c r="H48" s="27"/>
    </row>
    <row r="49" spans="1:8" ht="15.75" x14ac:dyDescent="0.25">
      <c r="A49" s="2" t="s">
        <v>259</v>
      </c>
      <c r="B49" s="2" t="s">
        <v>260</v>
      </c>
      <c r="C49" s="64">
        <v>1</v>
      </c>
      <c r="D49" s="27"/>
      <c r="E49" s="27"/>
      <c r="F49" s="27"/>
      <c r="G49" s="27"/>
      <c r="H49" s="27"/>
    </row>
    <row r="50" spans="1:8" ht="15.75" x14ac:dyDescent="0.25">
      <c r="A50" s="2" t="s">
        <v>261</v>
      </c>
      <c r="B50" s="2" t="s">
        <v>262</v>
      </c>
      <c r="C50" s="64">
        <v>1</v>
      </c>
      <c r="D50" s="27"/>
      <c r="E50" s="27"/>
      <c r="F50" s="27"/>
      <c r="G50" s="27"/>
      <c r="H50" s="27"/>
    </row>
    <row r="51" spans="1:8" ht="15.75" x14ac:dyDescent="0.25">
      <c r="A51" s="102" t="s">
        <v>237</v>
      </c>
      <c r="B51" s="102"/>
      <c r="C51" s="65">
        <f>SUM(C52:C53)</f>
        <v>2</v>
      </c>
      <c r="D51" s="27"/>
      <c r="E51" s="27"/>
      <c r="F51" s="27"/>
      <c r="G51" s="27"/>
      <c r="H51" s="27"/>
    </row>
    <row r="52" spans="1:8" ht="31.5" x14ac:dyDescent="0.25">
      <c r="A52" s="2" t="s">
        <v>263</v>
      </c>
      <c r="B52" s="2" t="s">
        <v>264</v>
      </c>
      <c r="C52" s="64">
        <v>1</v>
      </c>
      <c r="D52" s="27"/>
      <c r="E52" s="27"/>
      <c r="F52" s="27"/>
      <c r="G52" s="27"/>
      <c r="H52" s="27"/>
    </row>
    <row r="53" spans="1:8" ht="15.75" x14ac:dyDescent="0.25">
      <c r="A53" s="2" t="s">
        <v>265</v>
      </c>
      <c r="B53" s="2" t="s">
        <v>266</v>
      </c>
      <c r="C53" s="64">
        <v>1</v>
      </c>
      <c r="D53" s="27"/>
      <c r="E53" s="27"/>
      <c r="F53" s="27"/>
      <c r="G53" s="27"/>
      <c r="H53" s="27"/>
    </row>
    <row r="54" spans="1:8" ht="15.75" x14ac:dyDescent="0.25">
      <c r="A54" s="102" t="s">
        <v>267</v>
      </c>
      <c r="B54" s="102"/>
      <c r="C54" s="65">
        <f>C55</f>
        <v>9</v>
      </c>
      <c r="D54" s="27"/>
      <c r="E54" s="27"/>
      <c r="F54" s="27"/>
      <c r="G54" s="27"/>
      <c r="H54" s="27"/>
    </row>
    <row r="55" spans="1:8" ht="15.75" x14ac:dyDescent="0.25">
      <c r="A55" s="102" t="s">
        <v>268</v>
      </c>
      <c r="B55" s="102"/>
      <c r="C55" s="65">
        <f>C56+C58+C63+C67</f>
        <v>9</v>
      </c>
      <c r="D55" s="27"/>
      <c r="E55" s="27"/>
      <c r="F55" s="27"/>
      <c r="G55" s="27"/>
      <c r="H55" s="27"/>
    </row>
    <row r="56" spans="1:8" ht="15.75" x14ac:dyDescent="0.25">
      <c r="A56" s="102" t="s">
        <v>269</v>
      </c>
      <c r="B56" s="102"/>
      <c r="C56" s="65">
        <f>SUM(C57)</f>
        <v>1</v>
      </c>
      <c r="D56" s="27"/>
      <c r="E56" s="27"/>
      <c r="F56" s="27"/>
      <c r="G56" s="27"/>
      <c r="H56" s="27"/>
    </row>
    <row r="57" spans="1:8" ht="15.75" x14ac:dyDescent="0.25">
      <c r="A57" s="2" t="s">
        <v>270</v>
      </c>
      <c r="B57" s="2" t="s">
        <v>271</v>
      </c>
      <c r="C57" s="64">
        <v>1</v>
      </c>
      <c r="D57" s="27"/>
      <c r="E57" s="27"/>
      <c r="F57" s="27"/>
      <c r="G57" s="27"/>
      <c r="H57" s="27"/>
    </row>
    <row r="58" spans="1:8" ht="15.75" x14ac:dyDescent="0.25">
      <c r="A58" s="102" t="s">
        <v>272</v>
      </c>
      <c r="B58" s="102"/>
      <c r="C58" s="65">
        <f>SUM(C59:C62)</f>
        <v>4</v>
      </c>
      <c r="D58" s="27"/>
      <c r="E58" s="27"/>
      <c r="F58" s="27"/>
      <c r="G58" s="27"/>
      <c r="H58" s="27"/>
    </row>
    <row r="59" spans="1:8" ht="15.75" x14ac:dyDescent="0.25">
      <c r="A59" s="2" t="s">
        <v>273</v>
      </c>
      <c r="B59" s="2" t="s">
        <v>274</v>
      </c>
      <c r="C59" s="64">
        <v>1</v>
      </c>
      <c r="D59" s="27"/>
      <c r="E59" s="27"/>
      <c r="F59" s="27"/>
      <c r="G59" s="27"/>
      <c r="H59" s="27"/>
    </row>
    <row r="60" spans="1:8" ht="15.75" x14ac:dyDescent="0.25">
      <c r="A60" s="2" t="s">
        <v>275</v>
      </c>
      <c r="B60" s="2" t="s">
        <v>276</v>
      </c>
      <c r="C60" s="64">
        <v>1</v>
      </c>
      <c r="D60" s="27"/>
      <c r="E60" s="27"/>
      <c r="F60" s="27"/>
      <c r="G60" s="27"/>
      <c r="H60" s="27"/>
    </row>
    <row r="61" spans="1:8" ht="15.75" x14ac:dyDescent="0.25">
      <c r="A61" s="2" t="s">
        <v>277</v>
      </c>
      <c r="B61" s="2" t="s">
        <v>278</v>
      </c>
      <c r="C61" s="64">
        <v>1</v>
      </c>
      <c r="D61" s="27"/>
      <c r="E61" s="27"/>
      <c r="F61" s="27"/>
      <c r="G61" s="27"/>
      <c r="H61" s="27"/>
    </row>
    <row r="62" spans="1:8" ht="15.75" x14ac:dyDescent="0.25">
      <c r="A62" s="2" t="s">
        <v>279</v>
      </c>
      <c r="B62" s="2" t="s">
        <v>280</v>
      </c>
      <c r="C62" s="64">
        <v>1</v>
      </c>
      <c r="D62" s="27"/>
      <c r="E62" s="27"/>
      <c r="F62" s="27"/>
      <c r="G62" s="27"/>
      <c r="H62" s="27"/>
    </row>
    <row r="63" spans="1:8" ht="15.75" x14ac:dyDescent="0.25">
      <c r="A63" s="102" t="s">
        <v>226</v>
      </c>
      <c r="B63" s="102"/>
      <c r="C63" s="65">
        <f>C64</f>
        <v>2</v>
      </c>
      <c r="D63" s="27"/>
      <c r="E63" s="27"/>
      <c r="F63" s="27"/>
      <c r="G63" s="27"/>
      <c r="H63" s="27"/>
    </row>
    <row r="64" spans="1:8" ht="15.75" x14ac:dyDescent="0.25">
      <c r="A64" s="102" t="s">
        <v>281</v>
      </c>
      <c r="B64" s="102"/>
      <c r="C64" s="65">
        <f>SUM(C65:C66)</f>
        <v>2</v>
      </c>
      <c r="D64" s="27"/>
      <c r="E64" s="27"/>
      <c r="F64" s="27"/>
      <c r="G64" s="27"/>
      <c r="H64" s="27"/>
    </row>
    <row r="65" spans="1:8" ht="15.75" x14ac:dyDescent="0.25">
      <c r="A65" s="2" t="s">
        <v>282</v>
      </c>
      <c r="B65" s="2" t="s">
        <v>283</v>
      </c>
      <c r="C65" s="64">
        <v>1</v>
      </c>
      <c r="D65" s="27"/>
      <c r="E65" s="27"/>
      <c r="F65" s="27"/>
      <c r="G65" s="27"/>
      <c r="H65" s="27"/>
    </row>
    <row r="66" spans="1:8" ht="15.75" x14ac:dyDescent="0.25">
      <c r="A66" s="2" t="s">
        <v>284</v>
      </c>
      <c r="B66" s="2" t="s">
        <v>285</v>
      </c>
      <c r="C66" s="64">
        <v>1</v>
      </c>
      <c r="D66" s="27"/>
      <c r="E66" s="27"/>
      <c r="F66" s="27"/>
      <c r="G66" s="27"/>
      <c r="H66" s="27"/>
    </row>
    <row r="67" spans="1:8" ht="15.75" x14ac:dyDescent="0.25">
      <c r="A67" s="102" t="s">
        <v>237</v>
      </c>
      <c r="B67" s="102"/>
      <c r="C67" s="65">
        <f>SUM(C68:C69)</f>
        <v>2</v>
      </c>
      <c r="D67" s="27"/>
      <c r="E67" s="27"/>
      <c r="F67" s="27"/>
      <c r="G67" s="27"/>
      <c r="H67" s="27"/>
    </row>
    <row r="68" spans="1:8" ht="31.5" x14ac:dyDescent="0.25">
      <c r="A68" s="2" t="s">
        <v>286</v>
      </c>
      <c r="B68" s="2" t="s">
        <v>287</v>
      </c>
      <c r="C68" s="64">
        <v>1</v>
      </c>
      <c r="D68" s="27"/>
      <c r="E68" s="27"/>
      <c r="F68" s="27"/>
      <c r="G68" s="27"/>
      <c r="H68" s="27"/>
    </row>
    <row r="69" spans="1:8" ht="15.75" x14ac:dyDescent="0.25">
      <c r="A69" s="2" t="s">
        <v>288</v>
      </c>
      <c r="B69" s="2" t="s">
        <v>289</v>
      </c>
      <c r="C69" s="64">
        <v>1</v>
      </c>
      <c r="D69" s="27"/>
      <c r="E69" s="27"/>
      <c r="F69" s="27"/>
      <c r="G69" s="27"/>
      <c r="H69" s="27"/>
    </row>
    <row r="70" spans="1:8" ht="15.75" x14ac:dyDescent="0.25">
      <c r="A70" s="102" t="s">
        <v>290</v>
      </c>
      <c r="B70" s="102"/>
      <c r="C70" s="65">
        <f>C71</f>
        <v>4</v>
      </c>
      <c r="D70" s="27"/>
      <c r="E70" s="27"/>
      <c r="F70" s="27"/>
      <c r="G70" s="27"/>
      <c r="H70" s="27"/>
    </row>
    <row r="71" spans="1:8" ht="15.75" x14ac:dyDescent="0.25">
      <c r="A71" s="102" t="s">
        <v>291</v>
      </c>
      <c r="B71" s="102"/>
      <c r="C71" s="65">
        <f>C72</f>
        <v>4</v>
      </c>
      <c r="D71" s="27"/>
      <c r="E71" s="27"/>
      <c r="F71" s="27"/>
      <c r="G71" s="27"/>
      <c r="H71" s="27"/>
    </row>
    <row r="72" spans="1:8" ht="15.75" x14ac:dyDescent="0.25">
      <c r="A72" s="102" t="s">
        <v>226</v>
      </c>
      <c r="B72" s="102"/>
      <c r="C72" s="65">
        <f>SUM(C73:C76)</f>
        <v>4</v>
      </c>
      <c r="D72" s="27"/>
      <c r="E72" s="27"/>
      <c r="F72" s="27"/>
      <c r="G72" s="27"/>
      <c r="H72" s="27"/>
    </row>
    <row r="73" spans="1:8" ht="15.75" x14ac:dyDescent="0.25">
      <c r="A73" s="2" t="s">
        <v>292</v>
      </c>
      <c r="B73" s="2" t="s">
        <v>293</v>
      </c>
      <c r="C73" s="64">
        <v>1</v>
      </c>
      <c r="D73" s="27"/>
      <c r="E73" s="27"/>
      <c r="F73" s="27"/>
      <c r="G73" s="27"/>
      <c r="H73" s="27"/>
    </row>
    <row r="74" spans="1:8" ht="15.75" x14ac:dyDescent="0.25">
      <c r="A74" s="2" t="s">
        <v>294</v>
      </c>
      <c r="B74" s="2" t="s">
        <v>295</v>
      </c>
      <c r="C74" s="64">
        <v>1</v>
      </c>
      <c r="D74" s="27"/>
      <c r="E74" s="27"/>
      <c r="F74" s="27"/>
      <c r="G74" s="27"/>
      <c r="H74" s="27"/>
    </row>
    <row r="75" spans="1:8" ht="15.75" x14ac:dyDescent="0.25">
      <c r="A75" s="2" t="s">
        <v>296</v>
      </c>
      <c r="B75" s="2" t="s">
        <v>297</v>
      </c>
      <c r="C75" s="64">
        <v>1</v>
      </c>
      <c r="D75" s="27"/>
      <c r="E75" s="27"/>
      <c r="F75" s="27"/>
      <c r="G75" s="27"/>
      <c r="H75" s="27"/>
    </row>
    <row r="76" spans="1:8" ht="15.75" x14ac:dyDescent="0.25">
      <c r="A76" s="2" t="s">
        <v>298</v>
      </c>
      <c r="B76" s="2" t="s">
        <v>299</v>
      </c>
      <c r="C76" s="64">
        <v>1</v>
      </c>
      <c r="D76" s="27"/>
      <c r="E76" s="27"/>
      <c r="F76" s="27"/>
      <c r="G76" s="27"/>
      <c r="H76" s="27"/>
    </row>
    <row r="77" spans="1:8" ht="15.75" x14ac:dyDescent="0.25">
      <c r="A77" s="102" t="s">
        <v>300</v>
      </c>
      <c r="B77" s="102"/>
      <c r="C77" s="65">
        <f>C78</f>
        <v>9</v>
      </c>
      <c r="D77" s="27"/>
      <c r="E77" s="27"/>
      <c r="F77" s="27"/>
      <c r="G77" s="27"/>
      <c r="H77" s="27"/>
    </row>
    <row r="78" spans="1:8" ht="15.75" x14ac:dyDescent="0.25">
      <c r="A78" s="102" t="s">
        <v>301</v>
      </c>
      <c r="B78" s="102"/>
      <c r="C78" s="65">
        <f>C79+C83+C85+C87+C90+C92</f>
        <v>9</v>
      </c>
      <c r="D78" s="27"/>
      <c r="E78" s="27"/>
      <c r="F78" s="27"/>
      <c r="G78" s="27"/>
      <c r="H78" s="27"/>
    </row>
    <row r="79" spans="1:8" ht="15.75" x14ac:dyDescent="0.25">
      <c r="A79" s="102" t="s">
        <v>269</v>
      </c>
      <c r="B79" s="102"/>
      <c r="C79" s="65">
        <f>SUM(C80:C82)</f>
        <v>3</v>
      </c>
      <c r="D79" s="27"/>
      <c r="E79" s="27"/>
      <c r="F79" s="27"/>
      <c r="G79" s="27"/>
      <c r="H79" s="27"/>
    </row>
    <row r="80" spans="1:8" ht="31.5" x14ac:dyDescent="0.25">
      <c r="A80" s="2" t="s">
        <v>302</v>
      </c>
      <c r="B80" s="2" t="s">
        <v>303</v>
      </c>
      <c r="C80" s="64">
        <v>1</v>
      </c>
      <c r="D80" s="27"/>
      <c r="E80" s="27"/>
      <c r="F80" s="27"/>
      <c r="G80" s="27"/>
      <c r="H80" s="27"/>
    </row>
    <row r="81" spans="1:8" ht="31.5" x14ac:dyDescent="0.25">
      <c r="A81" s="2" t="s">
        <v>304</v>
      </c>
      <c r="B81" s="2" t="s">
        <v>305</v>
      </c>
      <c r="C81" s="64">
        <v>1</v>
      </c>
      <c r="D81" s="27"/>
      <c r="E81" s="27"/>
      <c r="F81" s="27"/>
      <c r="G81" s="27"/>
      <c r="H81" s="27"/>
    </row>
    <row r="82" spans="1:8" ht="31.5" x14ac:dyDescent="0.25">
      <c r="A82" s="2" t="s">
        <v>306</v>
      </c>
      <c r="B82" s="2" t="s">
        <v>307</v>
      </c>
      <c r="C82" s="64">
        <v>1</v>
      </c>
      <c r="D82" s="27"/>
      <c r="E82" s="27"/>
      <c r="F82" s="27"/>
      <c r="G82" s="27"/>
      <c r="H82" s="27"/>
    </row>
    <row r="83" spans="1:8" ht="15.75" x14ac:dyDescent="0.25">
      <c r="A83" s="102" t="s">
        <v>308</v>
      </c>
      <c r="B83" s="102"/>
      <c r="C83" s="65">
        <f>C84</f>
        <v>1</v>
      </c>
      <c r="D83" s="27"/>
      <c r="E83" s="27"/>
      <c r="F83" s="27"/>
      <c r="G83" s="27"/>
      <c r="H83" s="27"/>
    </row>
    <row r="84" spans="1:8" ht="15.75" x14ac:dyDescent="0.25">
      <c r="A84" s="2" t="s">
        <v>309</v>
      </c>
      <c r="B84" s="2" t="s">
        <v>310</v>
      </c>
      <c r="C84" s="64">
        <v>1</v>
      </c>
      <c r="D84" s="27"/>
      <c r="E84" s="27"/>
      <c r="F84" s="27"/>
      <c r="G84" s="27"/>
      <c r="H84" s="27"/>
    </row>
    <row r="85" spans="1:8" ht="36.75" customHeight="1" x14ac:dyDescent="0.25">
      <c r="A85" s="102" t="s">
        <v>311</v>
      </c>
      <c r="B85" s="102"/>
      <c r="C85" s="65">
        <f>C86</f>
        <v>1</v>
      </c>
      <c r="D85" s="27"/>
      <c r="E85" s="27"/>
      <c r="F85" s="27"/>
      <c r="G85" s="27"/>
      <c r="H85" s="27"/>
    </row>
    <row r="86" spans="1:8" ht="31.5" x14ac:dyDescent="0.25">
      <c r="A86" s="2" t="s">
        <v>312</v>
      </c>
      <c r="B86" s="2" t="s">
        <v>313</v>
      </c>
      <c r="C86" s="64">
        <v>1</v>
      </c>
      <c r="D86" s="27"/>
      <c r="E86" s="27"/>
      <c r="F86" s="27"/>
      <c r="G86" s="27"/>
      <c r="H86" s="27"/>
    </row>
    <row r="87" spans="1:8" ht="15.75" x14ac:dyDescent="0.25">
      <c r="A87" s="102" t="s">
        <v>272</v>
      </c>
      <c r="B87" s="102"/>
      <c r="C87" s="65">
        <f>SUM(C88:C89)</f>
        <v>2</v>
      </c>
      <c r="D87" s="27"/>
      <c r="E87" s="27"/>
      <c r="F87" s="27"/>
      <c r="G87" s="27"/>
      <c r="H87" s="27"/>
    </row>
    <row r="88" spans="1:8" ht="15.75" x14ac:dyDescent="0.25">
      <c r="A88" s="2" t="s">
        <v>314</v>
      </c>
      <c r="B88" s="2" t="s">
        <v>315</v>
      </c>
      <c r="C88" s="64">
        <v>1</v>
      </c>
      <c r="D88" s="27"/>
      <c r="E88" s="27"/>
      <c r="F88" s="27"/>
      <c r="G88" s="27"/>
      <c r="H88" s="27"/>
    </row>
    <row r="89" spans="1:8" ht="15.75" x14ac:dyDescent="0.25">
      <c r="A89" s="2" t="s">
        <v>316</v>
      </c>
      <c r="B89" s="2" t="s">
        <v>317</v>
      </c>
      <c r="C89" s="64">
        <v>1</v>
      </c>
      <c r="D89" s="27"/>
      <c r="E89" s="27"/>
      <c r="F89" s="27"/>
      <c r="G89" s="27"/>
      <c r="H89" s="27"/>
    </row>
    <row r="90" spans="1:8" ht="15.75" x14ac:dyDescent="0.25">
      <c r="A90" s="102" t="s">
        <v>237</v>
      </c>
      <c r="B90" s="102"/>
      <c r="C90" s="65">
        <f>C91</f>
        <v>1</v>
      </c>
      <c r="D90" s="27"/>
      <c r="E90" s="27"/>
      <c r="F90" s="27"/>
      <c r="G90" s="27"/>
      <c r="H90" s="27"/>
    </row>
    <row r="91" spans="1:8" ht="31.5" x14ac:dyDescent="0.25">
      <c r="A91" s="2" t="s">
        <v>318</v>
      </c>
      <c r="B91" s="2" t="s">
        <v>319</v>
      </c>
      <c r="C91" s="64">
        <v>1</v>
      </c>
      <c r="D91" s="27"/>
      <c r="E91" s="27"/>
      <c r="F91" s="27"/>
      <c r="G91" s="27"/>
      <c r="H91" s="27"/>
    </row>
    <row r="92" spans="1:8" ht="15.75" x14ac:dyDescent="0.25">
      <c r="A92" s="102" t="s">
        <v>226</v>
      </c>
      <c r="B92" s="102"/>
      <c r="C92" s="65">
        <f>C93</f>
        <v>1</v>
      </c>
      <c r="D92" s="27"/>
      <c r="E92" s="27"/>
      <c r="F92" s="27"/>
      <c r="G92" s="27"/>
      <c r="H92" s="27"/>
    </row>
    <row r="93" spans="1:8" ht="31.5" x14ac:dyDescent="0.25">
      <c r="A93" s="2" t="s">
        <v>320</v>
      </c>
      <c r="B93" s="2" t="s">
        <v>321</v>
      </c>
      <c r="C93" s="64">
        <v>1</v>
      </c>
      <c r="D93" s="27"/>
      <c r="E93" s="27"/>
      <c r="F93" s="27"/>
      <c r="G93" s="27"/>
      <c r="H93" s="27"/>
    </row>
    <row r="94" spans="1:8" ht="15.75" x14ac:dyDescent="0.25">
      <c r="A94" s="102" t="s">
        <v>322</v>
      </c>
      <c r="B94" s="102"/>
      <c r="C94" s="65">
        <f>C95</f>
        <v>5</v>
      </c>
      <c r="D94" s="27"/>
      <c r="E94" s="27"/>
      <c r="F94" s="27"/>
      <c r="G94" s="27"/>
      <c r="H94" s="27"/>
    </row>
    <row r="95" spans="1:8" ht="15.75" x14ac:dyDescent="0.25">
      <c r="A95" s="102" t="s">
        <v>323</v>
      </c>
      <c r="B95" s="102"/>
      <c r="C95" s="65">
        <f>C96+C98</f>
        <v>5</v>
      </c>
      <c r="D95" s="27"/>
      <c r="E95" s="27"/>
      <c r="F95" s="27"/>
      <c r="G95" s="27"/>
      <c r="H95" s="27"/>
    </row>
    <row r="96" spans="1:8" ht="15.75" x14ac:dyDescent="0.25">
      <c r="A96" s="102" t="s">
        <v>311</v>
      </c>
      <c r="B96" s="102"/>
      <c r="C96" s="65">
        <f>C97</f>
        <v>1</v>
      </c>
      <c r="D96" s="27"/>
      <c r="E96" s="27"/>
      <c r="F96" s="27"/>
      <c r="G96" s="27"/>
      <c r="H96" s="27"/>
    </row>
    <row r="97" spans="1:8" ht="47.25" x14ac:dyDescent="0.25">
      <c r="A97" s="2" t="s">
        <v>324</v>
      </c>
      <c r="B97" s="2" t="s">
        <v>325</v>
      </c>
      <c r="C97" s="64">
        <v>1</v>
      </c>
      <c r="D97" s="27"/>
      <c r="E97" s="27"/>
      <c r="F97" s="27"/>
      <c r="G97" s="27"/>
      <c r="H97" s="27"/>
    </row>
    <row r="98" spans="1:8" ht="15.75" x14ac:dyDescent="0.25">
      <c r="A98" s="102" t="s">
        <v>272</v>
      </c>
      <c r="B98" s="102"/>
      <c r="C98" s="65">
        <f>SUM(C99:C102)</f>
        <v>4</v>
      </c>
      <c r="D98" s="27"/>
      <c r="E98" s="27"/>
      <c r="F98" s="27"/>
      <c r="G98" s="27"/>
      <c r="H98" s="27"/>
    </row>
    <row r="99" spans="1:8" ht="15.75" x14ac:dyDescent="0.25">
      <c r="A99" s="2" t="s">
        <v>326</v>
      </c>
      <c r="B99" s="2" t="s">
        <v>327</v>
      </c>
      <c r="C99" s="64">
        <v>1</v>
      </c>
      <c r="D99" s="27"/>
      <c r="E99" s="27"/>
      <c r="F99" s="27"/>
      <c r="G99" s="27"/>
      <c r="H99" s="27"/>
    </row>
    <row r="100" spans="1:8" ht="15.75" x14ac:dyDescent="0.25">
      <c r="A100" s="2" t="s">
        <v>328</v>
      </c>
      <c r="B100" s="2" t="s">
        <v>329</v>
      </c>
      <c r="C100" s="64">
        <v>1</v>
      </c>
      <c r="D100" s="27"/>
      <c r="E100" s="27"/>
      <c r="F100" s="27"/>
      <c r="G100" s="27"/>
      <c r="H100" s="27"/>
    </row>
    <row r="101" spans="1:8" ht="15.75" x14ac:dyDescent="0.25">
      <c r="A101" s="2" t="s">
        <v>330</v>
      </c>
      <c r="B101" s="2" t="s">
        <v>331</v>
      </c>
      <c r="C101" s="64">
        <v>1</v>
      </c>
      <c r="D101" s="27"/>
      <c r="E101" s="27"/>
      <c r="F101" s="27"/>
      <c r="G101" s="27"/>
      <c r="H101" s="27"/>
    </row>
    <row r="102" spans="1:8" ht="31.5" x14ac:dyDescent="0.25">
      <c r="A102" s="2" t="s">
        <v>332</v>
      </c>
      <c r="B102" s="2" t="s">
        <v>333</v>
      </c>
      <c r="C102" s="64">
        <v>1</v>
      </c>
      <c r="D102" s="27"/>
      <c r="E102" s="27"/>
      <c r="F102" s="27"/>
      <c r="G102" s="27"/>
      <c r="H102" s="27"/>
    </row>
    <row r="103" spans="1:8" ht="15.75" x14ac:dyDescent="0.25">
      <c r="A103" s="102" t="s">
        <v>334</v>
      </c>
      <c r="B103" s="102"/>
      <c r="C103" s="65">
        <f>C104</f>
        <v>4</v>
      </c>
      <c r="D103" s="27"/>
      <c r="E103" s="27"/>
      <c r="F103" s="27"/>
      <c r="G103" s="27"/>
      <c r="H103" s="27"/>
    </row>
    <row r="104" spans="1:8" ht="15.75" x14ac:dyDescent="0.25">
      <c r="A104" s="102" t="s">
        <v>335</v>
      </c>
      <c r="B104" s="102"/>
      <c r="C104" s="65">
        <f>C105+C107+C110</f>
        <v>4</v>
      </c>
      <c r="D104" s="27"/>
      <c r="E104" s="27"/>
      <c r="F104" s="27"/>
      <c r="G104" s="27"/>
      <c r="H104" s="27"/>
    </row>
    <row r="105" spans="1:8" ht="15.75" x14ac:dyDescent="0.25">
      <c r="A105" s="102" t="s">
        <v>336</v>
      </c>
      <c r="B105" s="102"/>
      <c r="C105" s="65">
        <f>C106</f>
        <v>1</v>
      </c>
      <c r="D105" s="27"/>
      <c r="E105" s="27"/>
      <c r="F105" s="27"/>
      <c r="G105" s="27"/>
      <c r="H105" s="27"/>
    </row>
    <row r="106" spans="1:8" ht="31.5" x14ac:dyDescent="0.25">
      <c r="A106" s="2" t="s">
        <v>337</v>
      </c>
      <c r="B106" s="2" t="s">
        <v>338</v>
      </c>
      <c r="C106" s="64">
        <v>1</v>
      </c>
      <c r="D106" s="27"/>
      <c r="E106" s="27"/>
      <c r="F106" s="27"/>
      <c r="G106" s="27"/>
      <c r="H106" s="27"/>
    </row>
    <row r="107" spans="1:8" ht="15.75" x14ac:dyDescent="0.25">
      <c r="A107" s="102" t="s">
        <v>308</v>
      </c>
      <c r="B107" s="102"/>
      <c r="C107" s="65">
        <f>SUM(C108:C109)</f>
        <v>2</v>
      </c>
      <c r="D107" s="27"/>
      <c r="E107" s="27"/>
      <c r="F107" s="27"/>
      <c r="G107" s="27"/>
      <c r="H107" s="27"/>
    </row>
    <row r="108" spans="1:8" ht="31.5" x14ac:dyDescent="0.25">
      <c r="A108" s="2" t="s">
        <v>339</v>
      </c>
      <c r="B108" s="2" t="s">
        <v>340</v>
      </c>
      <c r="C108" s="64">
        <v>1</v>
      </c>
      <c r="D108" s="27"/>
      <c r="E108" s="27"/>
      <c r="F108" s="27"/>
      <c r="G108" s="27"/>
      <c r="H108" s="27"/>
    </row>
    <row r="109" spans="1:8" ht="15.75" x14ac:dyDescent="0.25">
      <c r="A109" s="2" t="s">
        <v>341</v>
      </c>
      <c r="B109" s="2" t="s">
        <v>342</v>
      </c>
      <c r="C109" s="64">
        <v>1</v>
      </c>
      <c r="D109" s="27"/>
      <c r="E109" s="27"/>
      <c r="F109" s="27"/>
      <c r="G109" s="27"/>
      <c r="H109" s="27"/>
    </row>
    <row r="110" spans="1:8" ht="15.75" x14ac:dyDescent="0.25">
      <c r="A110" s="102" t="s">
        <v>226</v>
      </c>
      <c r="B110" s="102"/>
      <c r="C110" s="65">
        <f>C111</f>
        <v>1</v>
      </c>
      <c r="D110" s="27"/>
      <c r="E110" s="27"/>
      <c r="F110" s="27"/>
      <c r="G110" s="27"/>
      <c r="H110" s="27"/>
    </row>
    <row r="111" spans="1:8" ht="15.75" x14ac:dyDescent="0.25">
      <c r="A111" s="2" t="s">
        <v>343</v>
      </c>
      <c r="B111" s="2" t="s">
        <v>344</v>
      </c>
      <c r="C111" s="64">
        <v>1</v>
      </c>
      <c r="D111" s="27"/>
      <c r="E111" s="27"/>
      <c r="F111" s="27"/>
      <c r="G111" s="27"/>
      <c r="H111" s="27"/>
    </row>
  </sheetData>
  <mergeCells count="43">
    <mergeCell ref="A83:B83"/>
    <mergeCell ref="A85:B85"/>
    <mergeCell ref="A107:B107"/>
    <mergeCell ref="A110:B110"/>
    <mergeCell ref="A103:B103"/>
    <mergeCell ref="A104:B104"/>
    <mergeCell ref="A105:B105"/>
    <mergeCell ref="A96:B96"/>
    <mergeCell ref="A98:B98"/>
    <mergeCell ref="A92:B92"/>
    <mergeCell ref="A94:B94"/>
    <mergeCell ref="A95:B95"/>
    <mergeCell ref="A87:B87"/>
    <mergeCell ref="A90:B90"/>
    <mergeCell ref="A78:B78"/>
    <mergeCell ref="A79:B79"/>
    <mergeCell ref="A72:B72"/>
    <mergeCell ref="A77:B77"/>
    <mergeCell ref="A67:B67"/>
    <mergeCell ref="A70:B70"/>
    <mergeCell ref="A71:B71"/>
    <mergeCell ref="A63:B63"/>
    <mergeCell ref="A64:B64"/>
    <mergeCell ref="A58:B58"/>
    <mergeCell ref="A54:B54"/>
    <mergeCell ref="A55:B55"/>
    <mergeCell ref="A56:B56"/>
    <mergeCell ref="E1:H2"/>
    <mergeCell ref="A47:B47"/>
    <mergeCell ref="A51:B51"/>
    <mergeCell ref="A44:B44"/>
    <mergeCell ref="A45:B45"/>
    <mergeCell ref="A39:B39"/>
    <mergeCell ref="A35:B35"/>
    <mergeCell ref="A26:B26"/>
    <mergeCell ref="A27:B27"/>
    <mergeCell ref="A28:B28"/>
    <mergeCell ref="A29:B29"/>
    <mergeCell ref="A14:B14"/>
    <mergeCell ref="A2:B2"/>
    <mergeCell ref="A20:B20"/>
    <mergeCell ref="A23:B23"/>
    <mergeCell ref="A3:B3"/>
  </mergeCells>
  <dataValidations count="1">
    <dataValidation type="whole" allowBlank="1" showInputMessage="1" showErrorMessage="1" sqref="C4:C13 C15:C19 C21:C22 C24:C25 C30:C34 C36:C38 C40:C43 C46 C48:C50 C52:C53 C57 C59:C62 C65:C66 C68:C69 C73:C76 C80:C82 C84 C86 C88:C89 C91 C93 C97 C99:C102 C106 C108 C109 C111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28"/>
  <sheetViews>
    <sheetView workbookViewId="0">
      <pane ySplit="2" topLeftCell="A12" activePane="bottomLeft" state="frozen"/>
      <selection pane="bottomLeft" activeCell="E1" sqref="E1:H2"/>
    </sheetView>
  </sheetViews>
  <sheetFormatPr defaultRowHeight="15" x14ac:dyDescent="0.25"/>
  <cols>
    <col min="2" max="2" width="64.140625" customWidth="1"/>
    <col min="3" max="3" width="9.140625" style="5"/>
  </cols>
  <sheetData>
    <row r="1" spans="1:8" ht="15.75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386</v>
      </c>
      <c r="B2" s="104"/>
      <c r="C2" s="69">
        <f>C3+C12+C19+C22</f>
        <v>21</v>
      </c>
      <c r="E2" s="108"/>
      <c r="F2" s="109"/>
      <c r="G2" s="109"/>
      <c r="H2" s="110"/>
    </row>
    <row r="3" spans="1:8" ht="15.75" x14ac:dyDescent="0.25">
      <c r="A3" s="102" t="s">
        <v>157</v>
      </c>
      <c r="B3" s="102"/>
      <c r="C3" s="65">
        <f>SUM(C4:C11)</f>
        <v>8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ht="15.75" x14ac:dyDescent="0.25">
      <c r="A5" s="6" t="s">
        <v>347</v>
      </c>
      <c r="B5" s="80" t="s">
        <v>1252</v>
      </c>
      <c r="C5" s="64">
        <v>1</v>
      </c>
    </row>
    <row r="6" spans="1:8" ht="15.75" x14ac:dyDescent="0.25">
      <c r="A6" s="6" t="s">
        <v>348</v>
      </c>
      <c r="B6" s="79" t="s">
        <v>1253</v>
      </c>
      <c r="C6" s="64">
        <v>1</v>
      </c>
    </row>
    <row r="7" spans="1:8" ht="15.75" x14ac:dyDescent="0.25">
      <c r="A7" s="6" t="s">
        <v>349</v>
      </c>
      <c r="B7" s="6" t="s">
        <v>350</v>
      </c>
      <c r="C7" s="64">
        <v>1</v>
      </c>
    </row>
    <row r="8" spans="1:8" ht="15.75" x14ac:dyDescent="0.25">
      <c r="A8" s="6" t="s">
        <v>351</v>
      </c>
      <c r="B8" s="6" t="s">
        <v>163</v>
      </c>
      <c r="C8" s="64">
        <v>1</v>
      </c>
    </row>
    <row r="9" spans="1:8" ht="15.75" x14ac:dyDescent="0.25">
      <c r="A9" s="6" t="s">
        <v>352</v>
      </c>
      <c r="B9" s="6" t="s">
        <v>353</v>
      </c>
      <c r="C9" s="64">
        <v>1</v>
      </c>
    </row>
    <row r="10" spans="1:8" ht="15.75" x14ac:dyDescent="0.25">
      <c r="A10" s="6" t="s">
        <v>370</v>
      </c>
      <c r="B10" s="6" t="s">
        <v>371</v>
      </c>
      <c r="C10" s="71">
        <v>1</v>
      </c>
    </row>
    <row r="11" spans="1:8" ht="15.75" x14ac:dyDescent="0.25">
      <c r="A11" s="6" t="s">
        <v>372</v>
      </c>
      <c r="B11" s="79" t="s">
        <v>1256</v>
      </c>
      <c r="C11" s="71">
        <v>1</v>
      </c>
    </row>
    <row r="12" spans="1:8" ht="15.75" customHeight="1" x14ac:dyDescent="0.25">
      <c r="A12" s="102" t="s">
        <v>164</v>
      </c>
      <c r="B12" s="102"/>
      <c r="C12" s="65">
        <f>SUM(C13:C18)</f>
        <v>5</v>
      </c>
    </row>
    <row r="13" spans="1:8" ht="15.75" x14ac:dyDescent="0.25">
      <c r="A13" s="6" t="s">
        <v>354</v>
      </c>
      <c r="B13" s="6" t="s">
        <v>355</v>
      </c>
      <c r="C13" s="64">
        <v>1</v>
      </c>
    </row>
    <row r="14" spans="1:8" ht="15.75" x14ac:dyDescent="0.25">
      <c r="A14" s="6" t="s">
        <v>356</v>
      </c>
      <c r="B14" s="6" t="s">
        <v>357</v>
      </c>
      <c r="C14" s="64">
        <v>1</v>
      </c>
    </row>
    <row r="15" spans="1:8" ht="15.75" x14ac:dyDescent="0.25">
      <c r="A15" s="6" t="s">
        <v>358</v>
      </c>
      <c r="B15" s="6" t="s">
        <v>167</v>
      </c>
      <c r="C15" s="64">
        <v>1</v>
      </c>
    </row>
    <row r="16" spans="1:8" ht="94.5" x14ac:dyDescent="0.25">
      <c r="A16" s="6" t="s">
        <v>359</v>
      </c>
      <c r="B16" s="6" t="s">
        <v>360</v>
      </c>
      <c r="C16" s="64">
        <v>1</v>
      </c>
    </row>
    <row r="17" spans="1:5" ht="60" customHeight="1" x14ac:dyDescent="0.25">
      <c r="A17" s="6" t="s">
        <v>361</v>
      </c>
      <c r="B17" s="78" t="s">
        <v>1254</v>
      </c>
      <c r="C17" s="64">
        <v>1</v>
      </c>
      <c r="E17">
        <v>0</v>
      </c>
    </row>
    <row r="18" spans="1:5" ht="15.75" x14ac:dyDescent="0.25">
      <c r="A18" s="6" t="s">
        <v>374</v>
      </c>
      <c r="B18" s="6" t="s">
        <v>375</v>
      </c>
      <c r="C18" s="64">
        <v>0</v>
      </c>
    </row>
    <row r="19" spans="1:5" ht="15.75" customHeight="1" x14ac:dyDescent="0.25">
      <c r="A19" s="102" t="s">
        <v>362</v>
      </c>
      <c r="B19" s="102"/>
      <c r="C19" s="65">
        <f>SUM(C20:C21)</f>
        <v>2</v>
      </c>
    </row>
    <row r="20" spans="1:5" ht="31.5" x14ac:dyDescent="0.25">
      <c r="A20" s="6" t="s">
        <v>363</v>
      </c>
      <c r="B20" s="6" t="s">
        <v>364</v>
      </c>
      <c r="C20" s="64">
        <v>1</v>
      </c>
    </row>
    <row r="21" spans="1:5" ht="15.75" x14ac:dyDescent="0.25">
      <c r="A21" s="6" t="s">
        <v>365</v>
      </c>
      <c r="B21" s="6" t="s">
        <v>366</v>
      </c>
      <c r="C21" s="64">
        <v>1</v>
      </c>
    </row>
    <row r="22" spans="1:5" ht="15.75" customHeight="1" x14ac:dyDescent="0.25">
      <c r="A22" s="102" t="s">
        <v>226</v>
      </c>
      <c r="B22" s="102"/>
      <c r="C22" s="65">
        <f>SUM(C23:C28)</f>
        <v>6</v>
      </c>
    </row>
    <row r="23" spans="1:5" ht="31.5" x14ac:dyDescent="0.25">
      <c r="A23" s="6" t="s">
        <v>367</v>
      </c>
      <c r="B23" s="6" t="s">
        <v>368</v>
      </c>
      <c r="C23" s="64">
        <v>1</v>
      </c>
    </row>
    <row r="24" spans="1:5" ht="31.5" x14ac:dyDescent="0.25">
      <c r="A24" s="6" t="s">
        <v>376</v>
      </c>
      <c r="B24" s="6" t="s">
        <v>377</v>
      </c>
      <c r="C24" s="64">
        <v>1</v>
      </c>
    </row>
    <row r="25" spans="1:5" ht="15.75" x14ac:dyDescent="0.25">
      <c r="A25" s="6" t="s">
        <v>378</v>
      </c>
      <c r="B25" s="6" t="s">
        <v>379</v>
      </c>
      <c r="C25" s="64">
        <v>1</v>
      </c>
    </row>
    <row r="26" spans="1:5" ht="31.5" x14ac:dyDescent="0.25">
      <c r="A26" s="6" t="s">
        <v>380</v>
      </c>
      <c r="B26" s="6" t="s">
        <v>381</v>
      </c>
      <c r="C26" s="64">
        <v>1</v>
      </c>
    </row>
    <row r="27" spans="1:5" ht="15.75" x14ac:dyDescent="0.25">
      <c r="A27" s="6" t="s">
        <v>382</v>
      </c>
      <c r="B27" s="6" t="s">
        <v>383</v>
      </c>
      <c r="C27" s="64">
        <v>1</v>
      </c>
    </row>
    <row r="28" spans="1:5" ht="31.5" x14ac:dyDescent="0.25">
      <c r="A28" s="6" t="s">
        <v>384</v>
      </c>
      <c r="B28" s="6" t="s">
        <v>385</v>
      </c>
      <c r="C28" s="64">
        <v>1</v>
      </c>
    </row>
  </sheetData>
  <mergeCells count="6">
    <mergeCell ref="A22:B22"/>
    <mergeCell ref="E1:H2"/>
    <mergeCell ref="A2:B2"/>
    <mergeCell ref="A3:B3"/>
    <mergeCell ref="A12:B12"/>
    <mergeCell ref="A19:B19"/>
  </mergeCells>
  <dataValidations count="1">
    <dataValidation type="whole" allowBlank="1" showInputMessage="1" showErrorMessage="1" sqref="C4:C11 C13:C18 C20:C21 C23:C28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9"/>
  <sheetViews>
    <sheetView workbookViewId="0">
      <pane ySplit="2" topLeftCell="A24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2"/>
  </cols>
  <sheetData>
    <row r="1" spans="1:8" x14ac:dyDescent="0.25">
      <c r="A1" s="3" t="s">
        <v>214</v>
      </c>
      <c r="B1" s="3" t="s">
        <v>212</v>
      </c>
      <c r="C1" s="9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customHeight="1" thickBot="1" x14ac:dyDescent="0.3">
      <c r="A2" s="104" t="s">
        <v>387</v>
      </c>
      <c r="B2" s="104"/>
      <c r="C2" s="10">
        <f>C3+C12+C21+C24+C31+C33+C36</f>
        <v>27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72">
        <f>SUM(C4:C11)</f>
        <v>8</v>
      </c>
    </row>
    <row r="4" spans="1:8" ht="63" x14ac:dyDescent="0.25">
      <c r="A4" s="6" t="s">
        <v>345</v>
      </c>
      <c r="B4" s="6" t="s">
        <v>346</v>
      </c>
      <c r="C4" s="73">
        <v>1</v>
      </c>
    </row>
    <row r="5" spans="1:8" x14ac:dyDescent="0.25">
      <c r="A5" s="6" t="s">
        <v>347</v>
      </c>
      <c r="B5" s="80" t="s">
        <v>1252</v>
      </c>
      <c r="C5" s="73">
        <v>1</v>
      </c>
    </row>
    <row r="6" spans="1:8" x14ac:dyDescent="0.25">
      <c r="A6" s="6" t="s">
        <v>348</v>
      </c>
      <c r="B6" s="79" t="s">
        <v>1253</v>
      </c>
      <c r="C6" s="73">
        <v>1</v>
      </c>
    </row>
    <row r="7" spans="1:8" x14ac:dyDescent="0.25">
      <c r="A7" s="6" t="s">
        <v>349</v>
      </c>
      <c r="B7" s="6" t="s">
        <v>350</v>
      </c>
      <c r="C7" s="73">
        <v>1</v>
      </c>
    </row>
    <row r="8" spans="1:8" x14ac:dyDescent="0.25">
      <c r="A8" s="6" t="s">
        <v>351</v>
      </c>
      <c r="B8" s="6" t="s">
        <v>163</v>
      </c>
      <c r="C8" s="73">
        <v>1</v>
      </c>
    </row>
    <row r="9" spans="1:8" x14ac:dyDescent="0.25">
      <c r="A9" s="6" t="s">
        <v>352</v>
      </c>
      <c r="B9" s="6" t="s">
        <v>353</v>
      </c>
      <c r="C9" s="73">
        <v>1</v>
      </c>
    </row>
    <row r="10" spans="1:8" x14ac:dyDescent="0.25">
      <c r="A10" s="6" t="s">
        <v>370</v>
      </c>
      <c r="B10" s="6" t="s">
        <v>371</v>
      </c>
      <c r="C10" s="73">
        <v>1</v>
      </c>
    </row>
    <row r="11" spans="1:8" x14ac:dyDescent="0.25">
      <c r="A11" s="6" t="s">
        <v>372</v>
      </c>
      <c r="B11" s="79" t="s">
        <v>1256</v>
      </c>
      <c r="C11" s="73">
        <v>1</v>
      </c>
    </row>
    <row r="12" spans="1:8" x14ac:dyDescent="0.25">
      <c r="A12" s="102" t="s">
        <v>164</v>
      </c>
      <c r="B12" s="102"/>
      <c r="C12" s="72">
        <f>SUM(C13:C20)</f>
        <v>7</v>
      </c>
    </row>
    <row r="13" spans="1:8" x14ac:dyDescent="0.25">
      <c r="A13" s="6" t="s">
        <v>354</v>
      </c>
      <c r="B13" s="6" t="s">
        <v>355</v>
      </c>
      <c r="C13" s="73">
        <v>1</v>
      </c>
    </row>
    <row r="14" spans="1:8" x14ac:dyDescent="0.25">
      <c r="A14" s="6" t="s">
        <v>356</v>
      </c>
      <c r="B14" s="6" t="s">
        <v>357</v>
      </c>
      <c r="C14" s="73">
        <v>1</v>
      </c>
    </row>
    <row r="15" spans="1:8" x14ac:dyDescent="0.25">
      <c r="A15" s="6" t="s">
        <v>358</v>
      </c>
      <c r="B15" s="6" t="s">
        <v>167</v>
      </c>
      <c r="C15" s="73">
        <v>1</v>
      </c>
    </row>
    <row r="16" spans="1:8" ht="94.5" x14ac:dyDescent="0.25">
      <c r="A16" s="6" t="s">
        <v>359</v>
      </c>
      <c r="B16" s="6" t="s">
        <v>360</v>
      </c>
      <c r="C16" s="73">
        <v>1</v>
      </c>
    </row>
    <row r="17" spans="1:3" ht="63.75" customHeight="1" x14ac:dyDescent="0.25">
      <c r="A17" s="6" t="s">
        <v>361</v>
      </c>
      <c r="B17" s="78" t="s">
        <v>1254</v>
      </c>
      <c r="C17" s="73">
        <v>1</v>
      </c>
    </row>
    <row r="18" spans="1:3" ht="63" x14ac:dyDescent="0.25">
      <c r="A18" s="6" t="s">
        <v>388</v>
      </c>
      <c r="B18" s="6" t="s">
        <v>389</v>
      </c>
      <c r="C18" s="73">
        <v>0</v>
      </c>
    </row>
    <row r="19" spans="1:3" x14ac:dyDescent="0.25">
      <c r="A19" s="6" t="s">
        <v>390</v>
      </c>
      <c r="B19" s="6" t="s">
        <v>391</v>
      </c>
      <c r="C19" s="73">
        <v>1</v>
      </c>
    </row>
    <row r="20" spans="1:3" x14ac:dyDescent="0.25">
      <c r="A20" s="6" t="s">
        <v>392</v>
      </c>
      <c r="B20" s="6" t="s">
        <v>393</v>
      </c>
      <c r="C20" s="73">
        <v>1</v>
      </c>
    </row>
    <row r="21" spans="1:3" x14ac:dyDescent="0.25">
      <c r="A21" s="102" t="s">
        <v>362</v>
      </c>
      <c r="B21" s="102"/>
      <c r="C21" s="72">
        <f>SUM(C22:C23)</f>
        <v>2</v>
      </c>
    </row>
    <row r="22" spans="1:3" ht="31.5" x14ac:dyDescent="0.25">
      <c r="A22" s="6" t="s">
        <v>363</v>
      </c>
      <c r="B22" s="6" t="s">
        <v>364</v>
      </c>
      <c r="C22" s="73">
        <v>1</v>
      </c>
    </row>
    <row r="23" spans="1:3" x14ac:dyDescent="0.25">
      <c r="A23" s="6" t="s">
        <v>365</v>
      </c>
      <c r="B23" s="6" t="s">
        <v>366</v>
      </c>
      <c r="C23" s="73">
        <v>1</v>
      </c>
    </row>
    <row r="24" spans="1:3" x14ac:dyDescent="0.25">
      <c r="A24" s="102" t="s">
        <v>226</v>
      </c>
      <c r="B24" s="102"/>
      <c r="C24" s="11">
        <f>SUM(C25:C30)</f>
        <v>6</v>
      </c>
    </row>
    <row r="25" spans="1:3" ht="31.5" x14ac:dyDescent="0.25">
      <c r="A25" s="6" t="s">
        <v>367</v>
      </c>
      <c r="B25" s="6" t="s">
        <v>368</v>
      </c>
      <c r="C25" s="73">
        <v>1</v>
      </c>
    </row>
    <row r="26" spans="1:3" x14ac:dyDescent="0.25">
      <c r="A26" s="6" t="s">
        <v>396</v>
      </c>
      <c r="B26" s="6" t="s">
        <v>397</v>
      </c>
      <c r="C26" s="73">
        <v>1</v>
      </c>
    </row>
    <row r="27" spans="1:3" x14ac:dyDescent="0.25">
      <c r="A27" s="6" t="s">
        <v>398</v>
      </c>
      <c r="B27" s="6" t="s">
        <v>399</v>
      </c>
      <c r="C27" s="73">
        <v>1</v>
      </c>
    </row>
    <row r="28" spans="1:3" x14ac:dyDescent="0.25">
      <c r="A28" s="6" t="s">
        <v>400</v>
      </c>
      <c r="B28" s="6" t="s">
        <v>401</v>
      </c>
      <c r="C28" s="73">
        <v>1</v>
      </c>
    </row>
    <row r="29" spans="1:3" ht="31.5" x14ac:dyDescent="0.25">
      <c r="A29" s="6" t="s">
        <v>402</v>
      </c>
      <c r="B29" s="6" t="s">
        <v>258</v>
      </c>
      <c r="C29" s="73">
        <v>1</v>
      </c>
    </row>
    <row r="30" spans="1:3" ht="31.5" x14ac:dyDescent="0.25">
      <c r="A30" s="6" t="s">
        <v>403</v>
      </c>
      <c r="B30" s="6" t="s">
        <v>404</v>
      </c>
      <c r="C30" s="73">
        <v>1</v>
      </c>
    </row>
    <row r="31" spans="1:3" x14ac:dyDescent="0.25">
      <c r="A31" s="102" t="s">
        <v>254</v>
      </c>
      <c r="B31" s="102"/>
      <c r="C31" s="11">
        <f>C32</f>
        <v>1</v>
      </c>
    </row>
    <row r="32" spans="1:3" ht="31.5" x14ac:dyDescent="0.25">
      <c r="A32" s="6" t="s">
        <v>394</v>
      </c>
      <c r="B32" s="6" t="s">
        <v>395</v>
      </c>
      <c r="C32" s="73">
        <v>1</v>
      </c>
    </row>
    <row r="33" spans="1:3" x14ac:dyDescent="0.25">
      <c r="A33" s="102" t="s">
        <v>237</v>
      </c>
      <c r="B33" s="102"/>
      <c r="C33" s="11">
        <f>SUM(C34:C35)</f>
        <v>2</v>
      </c>
    </row>
    <row r="34" spans="1:3" ht="31.5" x14ac:dyDescent="0.25">
      <c r="A34" s="6" t="s">
        <v>405</v>
      </c>
      <c r="B34" s="6" t="s">
        <v>264</v>
      </c>
      <c r="C34" s="13">
        <v>1</v>
      </c>
    </row>
    <row r="35" spans="1:3" x14ac:dyDescent="0.25">
      <c r="A35" s="6" t="s">
        <v>406</v>
      </c>
      <c r="B35" s="6" t="s">
        <v>266</v>
      </c>
      <c r="C35" s="13">
        <v>1</v>
      </c>
    </row>
    <row r="36" spans="1:3" x14ac:dyDescent="0.25">
      <c r="A36" s="102" t="s">
        <v>407</v>
      </c>
      <c r="B36" s="102"/>
      <c r="C36" s="11">
        <f>SUM(C37:C39)</f>
        <v>1</v>
      </c>
    </row>
    <row r="37" spans="1:3" ht="157.5" x14ac:dyDescent="0.25">
      <c r="A37" s="6" t="s">
        <v>408</v>
      </c>
      <c r="B37" s="6" t="s">
        <v>409</v>
      </c>
      <c r="C37" s="73">
        <v>0</v>
      </c>
    </row>
    <row r="38" spans="1:3" ht="47.25" x14ac:dyDescent="0.25">
      <c r="A38" s="6" t="s">
        <v>410</v>
      </c>
      <c r="B38" s="6" t="s">
        <v>411</v>
      </c>
      <c r="C38" s="73">
        <v>0</v>
      </c>
    </row>
    <row r="39" spans="1:3" x14ac:dyDescent="0.25">
      <c r="A39" s="6" t="s">
        <v>412</v>
      </c>
      <c r="B39" s="6" t="s">
        <v>391</v>
      </c>
      <c r="C39" s="73">
        <v>1</v>
      </c>
    </row>
  </sheetData>
  <mergeCells count="9">
    <mergeCell ref="E1:H2"/>
    <mergeCell ref="A2:B2"/>
    <mergeCell ref="A24:B24"/>
    <mergeCell ref="A33:B33"/>
    <mergeCell ref="A36:B36"/>
    <mergeCell ref="A3:B3"/>
    <mergeCell ref="A12:B12"/>
    <mergeCell ref="A21:B21"/>
    <mergeCell ref="A31:B31"/>
  </mergeCells>
  <dataValidations count="1">
    <dataValidation type="whole" allowBlank="1" showInputMessage="1" showErrorMessage="1" sqref="C4:C11 C13:C20 C22:C23 C25:C30 C32 C34:C35 C37:C39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27"/>
  <sheetViews>
    <sheetView workbookViewId="0">
      <pane ySplit="2" topLeftCell="A15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413</v>
      </c>
      <c r="B2" s="104"/>
      <c r="C2" s="14">
        <f>C3+C12+C18+C21</f>
        <v>21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SUM(C4:C11)</f>
        <v>8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x14ac:dyDescent="0.25">
      <c r="A10" s="6" t="s">
        <v>370</v>
      </c>
      <c r="B10" s="6" t="s">
        <v>371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x14ac:dyDescent="0.25">
      <c r="A12" s="102" t="s">
        <v>164</v>
      </c>
      <c r="B12" s="102"/>
      <c r="C12" s="65">
        <f>SUM(C13:C17)</f>
        <v>5</v>
      </c>
    </row>
    <row r="13" spans="1:8" x14ac:dyDescent="0.25">
      <c r="A13" s="6" t="s">
        <v>354</v>
      </c>
      <c r="B13" s="6" t="s">
        <v>355</v>
      </c>
      <c r="C13" s="64">
        <v>1</v>
      </c>
    </row>
    <row r="14" spans="1:8" x14ac:dyDescent="0.25">
      <c r="A14" s="6" t="s">
        <v>356</v>
      </c>
      <c r="B14" s="6" t="s">
        <v>357</v>
      </c>
      <c r="C14" s="64">
        <v>1</v>
      </c>
    </row>
    <row r="15" spans="1:8" x14ac:dyDescent="0.25">
      <c r="A15" s="6" t="s">
        <v>358</v>
      </c>
      <c r="B15" s="6" t="s">
        <v>167</v>
      </c>
      <c r="C15" s="64">
        <v>1</v>
      </c>
    </row>
    <row r="16" spans="1:8" ht="94.5" x14ac:dyDescent="0.25">
      <c r="A16" s="6" t="s">
        <v>359</v>
      </c>
      <c r="B16" s="6" t="s">
        <v>360</v>
      </c>
      <c r="C16" s="64">
        <v>1</v>
      </c>
    </row>
    <row r="17" spans="1:3" ht="62.25" customHeight="1" x14ac:dyDescent="0.25">
      <c r="A17" s="6" t="s">
        <v>361</v>
      </c>
      <c r="B17" s="78" t="s">
        <v>1254</v>
      </c>
      <c r="C17" s="64">
        <v>1</v>
      </c>
    </row>
    <row r="18" spans="1:3" x14ac:dyDescent="0.25">
      <c r="A18" s="102" t="s">
        <v>362</v>
      </c>
      <c r="B18" s="102"/>
      <c r="C18" s="65">
        <f>SUM(C19:C20)</f>
        <v>2</v>
      </c>
    </row>
    <row r="19" spans="1:3" ht="31.5" x14ac:dyDescent="0.25">
      <c r="A19" s="6" t="s">
        <v>363</v>
      </c>
      <c r="B19" s="6" t="s">
        <v>364</v>
      </c>
      <c r="C19" s="64">
        <v>1</v>
      </c>
    </row>
    <row r="20" spans="1:3" x14ac:dyDescent="0.25">
      <c r="A20" s="6" t="s">
        <v>365</v>
      </c>
      <c r="B20" s="6" t="s">
        <v>366</v>
      </c>
      <c r="C20" s="64">
        <v>1</v>
      </c>
    </row>
    <row r="21" spans="1:3" ht="15.75" customHeight="1" x14ac:dyDescent="0.25">
      <c r="A21" s="102" t="s">
        <v>226</v>
      </c>
      <c r="B21" s="102"/>
      <c r="C21" s="65">
        <f>SUM(C22:C27)</f>
        <v>6</v>
      </c>
    </row>
    <row r="22" spans="1:3" ht="31.5" x14ac:dyDescent="0.25">
      <c r="A22" s="6" t="s">
        <v>367</v>
      </c>
      <c r="B22" s="6" t="s">
        <v>368</v>
      </c>
      <c r="C22" s="64">
        <v>1</v>
      </c>
    </row>
    <row r="23" spans="1:3" x14ac:dyDescent="0.25">
      <c r="A23" s="6" t="s">
        <v>414</v>
      </c>
      <c r="B23" s="6" t="s">
        <v>415</v>
      </c>
      <c r="C23" s="64">
        <v>1</v>
      </c>
    </row>
    <row r="24" spans="1:3" ht="31.5" x14ac:dyDescent="0.25">
      <c r="A24" s="6" t="s">
        <v>416</v>
      </c>
      <c r="B24" s="6" t="s">
        <v>417</v>
      </c>
      <c r="C24" s="64">
        <v>1</v>
      </c>
    </row>
    <row r="25" spans="1:3" x14ac:dyDescent="0.25">
      <c r="A25" s="6" t="s">
        <v>418</v>
      </c>
      <c r="B25" s="6" t="s">
        <v>419</v>
      </c>
      <c r="C25" s="64">
        <v>1</v>
      </c>
    </row>
    <row r="26" spans="1:3" x14ac:dyDescent="0.25">
      <c r="A26" s="6" t="s">
        <v>420</v>
      </c>
      <c r="B26" s="6" t="s">
        <v>421</v>
      </c>
      <c r="C26" s="64">
        <v>1</v>
      </c>
    </row>
    <row r="27" spans="1:3" x14ac:dyDescent="0.25">
      <c r="A27" s="6" t="s">
        <v>422</v>
      </c>
      <c r="B27" s="6" t="s">
        <v>423</v>
      </c>
      <c r="C27" s="64">
        <v>1</v>
      </c>
    </row>
  </sheetData>
  <mergeCells count="6">
    <mergeCell ref="A21:B21"/>
    <mergeCell ref="E1:H2"/>
    <mergeCell ref="A2:B2"/>
    <mergeCell ref="A3:B3"/>
    <mergeCell ref="A12:B12"/>
    <mergeCell ref="A18:B18"/>
  </mergeCells>
  <dataValidations count="1">
    <dataValidation type="whole" allowBlank="1" showInputMessage="1" showErrorMessage="1" sqref="C4:C11 C13:C17 C19:C20 C22:C27">
      <formula1>0</formula1>
      <formula2>1</formula2>
    </dataValidation>
  </dataValidations>
  <hyperlinks>
    <hyperlink ref="B26" r:id="rId1" display="http://ivo.garant.ru/document/redirect/10103000/0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47"/>
  <sheetViews>
    <sheetView workbookViewId="0">
      <pane ySplit="2" topLeftCell="A21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2"/>
  </cols>
  <sheetData>
    <row r="1" spans="1:8" x14ac:dyDescent="0.25">
      <c r="A1" s="3" t="s">
        <v>214</v>
      </c>
      <c r="B1" s="3" t="s">
        <v>212</v>
      </c>
      <c r="C1" s="9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424</v>
      </c>
      <c r="B2" s="104"/>
      <c r="C2" s="10">
        <f>C3+C12+C18+C21+C25+C32+C36+C38</f>
        <v>33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72">
        <f>SUM(C4:C11)</f>
        <v>8</v>
      </c>
    </row>
    <row r="4" spans="1:8" ht="63" x14ac:dyDescent="0.25">
      <c r="A4" s="6" t="s">
        <v>345</v>
      </c>
      <c r="B4" s="6" t="s">
        <v>346</v>
      </c>
      <c r="C4" s="73">
        <v>1</v>
      </c>
    </row>
    <row r="5" spans="1:8" x14ac:dyDescent="0.25">
      <c r="A5" s="6" t="s">
        <v>347</v>
      </c>
      <c r="B5" s="80" t="s">
        <v>1252</v>
      </c>
      <c r="C5" s="73">
        <v>1</v>
      </c>
    </row>
    <row r="6" spans="1:8" x14ac:dyDescent="0.25">
      <c r="A6" s="6" t="s">
        <v>348</v>
      </c>
      <c r="B6" s="79" t="s">
        <v>1253</v>
      </c>
      <c r="C6" s="73">
        <v>1</v>
      </c>
    </row>
    <row r="7" spans="1:8" x14ac:dyDescent="0.25">
      <c r="A7" s="6" t="s">
        <v>349</v>
      </c>
      <c r="B7" s="6" t="s">
        <v>350</v>
      </c>
      <c r="C7" s="73">
        <v>1</v>
      </c>
    </row>
    <row r="8" spans="1:8" x14ac:dyDescent="0.25">
      <c r="A8" s="6" t="s">
        <v>351</v>
      </c>
      <c r="B8" s="6" t="s">
        <v>163</v>
      </c>
      <c r="C8" s="73">
        <v>1</v>
      </c>
    </row>
    <row r="9" spans="1:8" x14ac:dyDescent="0.25">
      <c r="A9" s="6" t="s">
        <v>352</v>
      </c>
      <c r="B9" s="6" t="s">
        <v>353</v>
      </c>
      <c r="C9" s="73">
        <v>1</v>
      </c>
    </row>
    <row r="10" spans="1:8" x14ac:dyDescent="0.25">
      <c r="A10" s="6" t="s">
        <v>370</v>
      </c>
      <c r="B10" s="6" t="s">
        <v>371</v>
      </c>
      <c r="C10" s="73">
        <v>1</v>
      </c>
    </row>
    <row r="11" spans="1:8" x14ac:dyDescent="0.25">
      <c r="A11" s="6" t="s">
        <v>372</v>
      </c>
      <c r="B11" s="79" t="s">
        <v>1256</v>
      </c>
      <c r="C11" s="73">
        <v>1</v>
      </c>
    </row>
    <row r="12" spans="1:8" x14ac:dyDescent="0.25">
      <c r="A12" s="102" t="s">
        <v>164</v>
      </c>
      <c r="B12" s="102"/>
      <c r="C12" s="72">
        <f>SUM(C13:C17)</f>
        <v>5</v>
      </c>
    </row>
    <row r="13" spans="1:8" x14ac:dyDescent="0.25">
      <c r="A13" s="6" t="s">
        <v>354</v>
      </c>
      <c r="B13" s="6" t="s">
        <v>355</v>
      </c>
      <c r="C13" s="73">
        <v>1</v>
      </c>
    </row>
    <row r="14" spans="1:8" x14ac:dyDescent="0.25">
      <c r="A14" s="6" t="s">
        <v>356</v>
      </c>
      <c r="B14" s="6" t="s">
        <v>357</v>
      </c>
      <c r="C14" s="73">
        <v>1</v>
      </c>
    </row>
    <row r="15" spans="1:8" x14ac:dyDescent="0.25">
      <c r="A15" s="6" t="s">
        <v>358</v>
      </c>
      <c r="B15" s="6" t="s">
        <v>167</v>
      </c>
      <c r="C15" s="73">
        <v>1</v>
      </c>
    </row>
    <row r="16" spans="1:8" ht="94.5" x14ac:dyDescent="0.25">
      <c r="A16" s="6" t="s">
        <v>359</v>
      </c>
      <c r="B16" s="6" t="s">
        <v>360</v>
      </c>
      <c r="C16" s="73">
        <v>1</v>
      </c>
    </row>
    <row r="17" spans="1:3" ht="61.5" customHeight="1" x14ac:dyDescent="0.25">
      <c r="A17" s="6" t="s">
        <v>361</v>
      </c>
      <c r="B17" s="78" t="s">
        <v>1254</v>
      </c>
      <c r="C17" s="73">
        <v>1</v>
      </c>
    </row>
    <row r="18" spans="1:3" x14ac:dyDescent="0.25">
      <c r="A18" s="102" t="s">
        <v>362</v>
      </c>
      <c r="B18" s="102"/>
      <c r="C18" s="72">
        <f>SUM(C19:C20)</f>
        <v>2</v>
      </c>
    </row>
    <row r="19" spans="1:3" ht="31.5" x14ac:dyDescent="0.25">
      <c r="A19" s="6" t="s">
        <v>363</v>
      </c>
      <c r="B19" s="6" t="s">
        <v>364</v>
      </c>
      <c r="C19" s="73">
        <v>1</v>
      </c>
    </row>
    <row r="20" spans="1:3" x14ac:dyDescent="0.25">
      <c r="A20" s="6" t="s">
        <v>365</v>
      </c>
      <c r="B20" s="6" t="s">
        <v>366</v>
      </c>
      <c r="C20" s="73">
        <v>1</v>
      </c>
    </row>
    <row r="21" spans="1:3" ht="15.75" customHeight="1" x14ac:dyDescent="0.25">
      <c r="A21" s="102" t="s">
        <v>226</v>
      </c>
      <c r="B21" s="102"/>
      <c r="C21" s="72">
        <f>SUM(C22:C24)</f>
        <v>3</v>
      </c>
    </row>
    <row r="22" spans="1:3" ht="31.5" x14ac:dyDescent="0.25">
      <c r="A22" s="6" t="s">
        <v>367</v>
      </c>
      <c r="B22" s="6" t="s">
        <v>368</v>
      </c>
      <c r="C22" s="73">
        <v>1</v>
      </c>
    </row>
    <row r="23" spans="1:3" x14ac:dyDescent="0.25">
      <c r="A23" s="6" t="s">
        <v>463</v>
      </c>
      <c r="B23" s="6" t="s">
        <v>464</v>
      </c>
      <c r="C23" s="73">
        <v>1</v>
      </c>
    </row>
    <row r="24" spans="1:3" x14ac:dyDescent="0.25">
      <c r="A24" s="6" t="s">
        <v>465</v>
      </c>
      <c r="B24" s="6" t="s">
        <v>466</v>
      </c>
      <c r="C24" s="73">
        <v>1</v>
      </c>
    </row>
    <row r="25" spans="1:3" ht="16.5" customHeight="1" x14ac:dyDescent="0.25">
      <c r="A25" s="102" t="s">
        <v>269</v>
      </c>
      <c r="B25" s="102"/>
      <c r="C25" s="72">
        <f>SUM(C26:C31)</f>
        <v>5</v>
      </c>
    </row>
    <row r="26" spans="1:3" x14ac:dyDescent="0.25">
      <c r="A26" s="6" t="s">
        <v>425</v>
      </c>
      <c r="B26" s="6" t="s">
        <v>426</v>
      </c>
      <c r="C26" s="73">
        <v>1</v>
      </c>
    </row>
    <row r="27" spans="1:3" x14ac:dyDescent="0.25">
      <c r="A27" s="6" t="s">
        <v>427</v>
      </c>
      <c r="B27" s="6" t="s">
        <v>428</v>
      </c>
      <c r="C27" s="73">
        <v>0</v>
      </c>
    </row>
    <row r="28" spans="1:3" x14ac:dyDescent="0.25">
      <c r="A28" s="6" t="s">
        <v>429</v>
      </c>
      <c r="B28" s="6" t="s">
        <v>430</v>
      </c>
      <c r="C28" s="73">
        <v>1</v>
      </c>
    </row>
    <row r="29" spans="1:3" x14ac:dyDescent="0.25">
      <c r="A29" s="6" t="s">
        <v>431</v>
      </c>
      <c r="B29" s="6" t="s">
        <v>432</v>
      </c>
      <c r="C29" s="73">
        <v>1</v>
      </c>
    </row>
    <row r="30" spans="1:3" x14ac:dyDescent="0.25">
      <c r="A30" s="6" t="s">
        <v>433</v>
      </c>
      <c r="B30" s="6" t="s">
        <v>434</v>
      </c>
      <c r="C30" s="73">
        <v>1</v>
      </c>
    </row>
    <row r="31" spans="1:3" x14ac:dyDescent="0.25">
      <c r="A31" s="6" t="s">
        <v>435</v>
      </c>
      <c r="B31" s="6" t="s">
        <v>436</v>
      </c>
      <c r="C31" s="73">
        <v>1</v>
      </c>
    </row>
    <row r="32" spans="1:3" ht="16.5" customHeight="1" x14ac:dyDescent="0.25">
      <c r="A32" s="102" t="s">
        <v>437</v>
      </c>
      <c r="B32" s="102"/>
      <c r="C32" s="72">
        <f>SUM(C33:C35)</f>
        <v>3</v>
      </c>
    </row>
    <row r="33" spans="1:3" x14ac:dyDescent="0.25">
      <c r="A33" s="6" t="s">
        <v>438</v>
      </c>
      <c r="B33" s="6" t="s">
        <v>439</v>
      </c>
      <c r="C33" s="73">
        <v>1</v>
      </c>
    </row>
    <row r="34" spans="1:3" x14ac:dyDescent="0.25">
      <c r="A34" s="6" t="s">
        <v>440</v>
      </c>
      <c r="B34" s="6" t="s">
        <v>199</v>
      </c>
      <c r="C34" s="73">
        <v>1</v>
      </c>
    </row>
    <row r="35" spans="1:3" x14ac:dyDescent="0.25">
      <c r="A35" s="6" t="s">
        <v>441</v>
      </c>
      <c r="B35" s="6" t="s">
        <v>442</v>
      </c>
      <c r="C35" s="73">
        <v>1</v>
      </c>
    </row>
    <row r="36" spans="1:3" ht="16.5" customHeight="1" x14ac:dyDescent="0.25">
      <c r="A36" s="102" t="s">
        <v>308</v>
      </c>
      <c r="B36" s="102"/>
      <c r="C36" s="72">
        <f>C37</f>
        <v>1</v>
      </c>
    </row>
    <row r="37" spans="1:3" ht="31.5" x14ac:dyDescent="0.25">
      <c r="A37" s="6" t="s">
        <v>443</v>
      </c>
      <c r="B37" s="6" t="s">
        <v>444</v>
      </c>
      <c r="C37" s="73">
        <v>1</v>
      </c>
    </row>
    <row r="38" spans="1:3" x14ac:dyDescent="0.25">
      <c r="A38" s="102" t="s">
        <v>272</v>
      </c>
      <c r="B38" s="102"/>
      <c r="C38" s="72">
        <f>SUM(C39:C47)</f>
        <v>6</v>
      </c>
    </row>
    <row r="39" spans="1:3" x14ac:dyDescent="0.25">
      <c r="A39" s="6" t="s">
        <v>445</v>
      </c>
      <c r="B39" s="6" t="s">
        <v>446</v>
      </c>
      <c r="C39" s="73">
        <v>1</v>
      </c>
    </row>
    <row r="40" spans="1:3" x14ac:dyDescent="0.25">
      <c r="A40" s="6" t="s">
        <v>447</v>
      </c>
      <c r="B40" s="6" t="s">
        <v>448</v>
      </c>
      <c r="C40" s="73">
        <v>1</v>
      </c>
    </row>
    <row r="41" spans="1:3" x14ac:dyDescent="0.25">
      <c r="A41" s="6" t="s">
        <v>449</v>
      </c>
      <c r="B41" s="6" t="s">
        <v>450</v>
      </c>
      <c r="C41" s="73">
        <v>0</v>
      </c>
    </row>
    <row r="42" spans="1:3" x14ac:dyDescent="0.25">
      <c r="A42" s="6" t="s">
        <v>451</v>
      </c>
      <c r="B42" s="6" t="s">
        <v>452</v>
      </c>
      <c r="C42" s="73">
        <v>1</v>
      </c>
    </row>
    <row r="43" spans="1:3" x14ac:dyDescent="0.25">
      <c r="A43" s="6" t="s">
        <v>453</v>
      </c>
      <c r="B43" s="6" t="s">
        <v>454</v>
      </c>
      <c r="C43" s="73">
        <v>1</v>
      </c>
    </row>
    <row r="44" spans="1:3" x14ac:dyDescent="0.25">
      <c r="A44" s="6" t="s">
        <v>455</v>
      </c>
      <c r="B44" s="6" t="s">
        <v>456</v>
      </c>
      <c r="C44" s="73">
        <v>0</v>
      </c>
    </row>
    <row r="45" spans="1:3" x14ac:dyDescent="0.25">
      <c r="A45" s="6" t="s">
        <v>457</v>
      </c>
      <c r="B45" s="6" t="s">
        <v>458</v>
      </c>
      <c r="C45" s="73">
        <v>1</v>
      </c>
    </row>
    <row r="46" spans="1:3" x14ac:dyDescent="0.25">
      <c r="A46" s="6" t="s">
        <v>459</v>
      </c>
      <c r="B46" s="6" t="s">
        <v>460</v>
      </c>
      <c r="C46" s="73">
        <v>0</v>
      </c>
    </row>
    <row r="47" spans="1:3" x14ac:dyDescent="0.25">
      <c r="A47" s="6" t="s">
        <v>461</v>
      </c>
      <c r="B47" s="6" t="s">
        <v>462</v>
      </c>
      <c r="C47" s="73">
        <v>1</v>
      </c>
    </row>
  </sheetData>
  <mergeCells count="10">
    <mergeCell ref="E1:H2"/>
    <mergeCell ref="A32:B32"/>
    <mergeCell ref="A36:B36"/>
    <mergeCell ref="A38:B38"/>
    <mergeCell ref="A25:B25"/>
    <mergeCell ref="A2:B2"/>
    <mergeCell ref="A3:B3"/>
    <mergeCell ref="A12:B12"/>
    <mergeCell ref="A18:B18"/>
    <mergeCell ref="A21:B21"/>
  </mergeCells>
  <dataValidations count="1">
    <dataValidation type="whole" allowBlank="1" showInputMessage="1" showErrorMessage="1" sqref="C4:C11 C13:C17 C19:C20 C22:C24 C26:C31 C33:C35 C37 C39:C47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2"/>
  <sheetViews>
    <sheetView workbookViewId="0">
      <pane ySplit="2" topLeftCell="A15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467</v>
      </c>
      <c r="B2" s="104"/>
      <c r="C2" s="14">
        <f>C3+C12+C18+C21+C23+C26</f>
        <v>22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SUM(C4:C11)</f>
        <v>8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ht="31.5" x14ac:dyDescent="0.25">
      <c r="A10" s="6" t="s">
        <v>842</v>
      </c>
      <c r="B10" s="6" t="s">
        <v>843</v>
      </c>
      <c r="C10" s="64">
        <v>1</v>
      </c>
    </row>
    <row r="11" spans="1:8" x14ac:dyDescent="0.25">
      <c r="A11" s="6" t="s">
        <v>372</v>
      </c>
      <c r="B11" s="79" t="s">
        <v>1256</v>
      </c>
      <c r="C11" s="64">
        <v>1</v>
      </c>
    </row>
    <row r="12" spans="1:8" x14ac:dyDescent="0.25">
      <c r="A12" s="102" t="s">
        <v>164</v>
      </c>
      <c r="B12" s="102"/>
      <c r="C12" s="65">
        <f>SUM(C13:C17)</f>
        <v>4</v>
      </c>
    </row>
    <row r="13" spans="1:8" x14ac:dyDescent="0.25">
      <c r="A13" s="6" t="s">
        <v>354</v>
      </c>
      <c r="B13" s="6" t="s">
        <v>355</v>
      </c>
      <c r="C13" s="64">
        <v>1</v>
      </c>
    </row>
    <row r="14" spans="1:8" x14ac:dyDescent="0.25">
      <c r="A14" s="6" t="s">
        <v>356</v>
      </c>
      <c r="B14" s="6" t="s">
        <v>357</v>
      </c>
      <c r="C14" s="64">
        <v>1</v>
      </c>
    </row>
    <row r="15" spans="1:8" x14ac:dyDescent="0.25">
      <c r="A15" s="6" t="s">
        <v>358</v>
      </c>
      <c r="B15" s="6" t="s">
        <v>167</v>
      </c>
      <c r="C15" s="64"/>
    </row>
    <row r="16" spans="1:8" ht="94.5" x14ac:dyDescent="0.25">
      <c r="A16" s="6" t="s">
        <v>359</v>
      </c>
      <c r="B16" s="6" t="s">
        <v>360</v>
      </c>
      <c r="C16" s="64">
        <v>1</v>
      </c>
    </row>
    <row r="17" spans="1:3" ht="60" customHeight="1" x14ac:dyDescent="0.25">
      <c r="A17" s="6" t="s">
        <v>361</v>
      </c>
      <c r="B17" s="78" t="s">
        <v>1254</v>
      </c>
      <c r="C17" s="64">
        <v>1</v>
      </c>
    </row>
    <row r="18" spans="1:3" x14ac:dyDescent="0.25">
      <c r="A18" s="102" t="s">
        <v>362</v>
      </c>
      <c r="B18" s="102"/>
      <c r="C18" s="65">
        <f>SUM(C19:C20)</f>
        <v>2</v>
      </c>
    </row>
    <row r="19" spans="1:3" ht="31.5" x14ac:dyDescent="0.25">
      <c r="A19" s="6" t="s">
        <v>363</v>
      </c>
      <c r="B19" s="6" t="s">
        <v>364</v>
      </c>
      <c r="C19" s="64">
        <v>1</v>
      </c>
    </row>
    <row r="20" spans="1:3" x14ac:dyDescent="0.25">
      <c r="A20" s="6" t="s">
        <v>365</v>
      </c>
      <c r="B20" s="6" t="s">
        <v>366</v>
      </c>
      <c r="C20" s="64">
        <v>1</v>
      </c>
    </row>
    <row r="21" spans="1:3" ht="15.75" customHeight="1" x14ac:dyDescent="0.25">
      <c r="A21" s="102" t="s">
        <v>226</v>
      </c>
      <c r="B21" s="102"/>
      <c r="C21" s="65">
        <f>C22</f>
        <v>1</v>
      </c>
    </row>
    <row r="22" spans="1:3" ht="31.5" x14ac:dyDescent="0.25">
      <c r="A22" s="6" t="s">
        <v>367</v>
      </c>
      <c r="B22" s="6" t="s">
        <v>368</v>
      </c>
      <c r="C22" s="64">
        <v>1</v>
      </c>
    </row>
    <row r="23" spans="1:3" ht="31.5" customHeight="1" x14ac:dyDescent="0.25">
      <c r="A23" s="102" t="s">
        <v>269</v>
      </c>
      <c r="B23" s="102"/>
      <c r="C23" s="65">
        <f>SUM(C24:C25)</f>
        <v>2</v>
      </c>
    </row>
    <row r="24" spans="1:3" x14ac:dyDescent="0.25">
      <c r="A24" s="6" t="s">
        <v>844</v>
      </c>
      <c r="B24" s="6" t="s">
        <v>845</v>
      </c>
      <c r="C24" s="64">
        <v>1</v>
      </c>
    </row>
    <row r="25" spans="1:3" x14ac:dyDescent="0.25">
      <c r="A25" s="6" t="s">
        <v>846</v>
      </c>
      <c r="B25" s="6" t="s">
        <v>859</v>
      </c>
      <c r="C25" s="64">
        <v>1</v>
      </c>
    </row>
    <row r="26" spans="1:3" x14ac:dyDescent="0.25">
      <c r="A26" s="102" t="s">
        <v>272</v>
      </c>
      <c r="B26" s="102"/>
      <c r="C26" s="65">
        <f>SUM(C27:C32)</f>
        <v>5</v>
      </c>
    </row>
    <row r="27" spans="1:3" x14ac:dyDescent="0.25">
      <c r="A27" s="6" t="s">
        <v>847</v>
      </c>
      <c r="B27" s="6" t="s">
        <v>848</v>
      </c>
      <c r="C27" s="64">
        <v>1</v>
      </c>
    </row>
    <row r="28" spans="1:3" x14ac:dyDescent="0.25">
      <c r="A28" s="6" t="s">
        <v>849</v>
      </c>
      <c r="B28" s="6" t="s">
        <v>850</v>
      </c>
      <c r="C28" s="64">
        <v>1</v>
      </c>
    </row>
    <row r="29" spans="1:3" x14ac:dyDescent="0.25">
      <c r="A29" s="6" t="s">
        <v>851</v>
      </c>
      <c r="B29" s="6" t="s">
        <v>852</v>
      </c>
      <c r="C29" s="64">
        <v>0</v>
      </c>
    </row>
    <row r="30" spans="1:3" x14ac:dyDescent="0.25">
      <c r="A30" s="6" t="s">
        <v>853</v>
      </c>
      <c r="B30" s="6" t="s">
        <v>854</v>
      </c>
      <c r="C30" s="64">
        <v>1</v>
      </c>
    </row>
    <row r="31" spans="1:3" x14ac:dyDescent="0.25">
      <c r="A31" s="6" t="s">
        <v>855</v>
      </c>
      <c r="B31" s="6" t="s">
        <v>856</v>
      </c>
      <c r="C31" s="64">
        <v>1</v>
      </c>
    </row>
    <row r="32" spans="1:3" x14ac:dyDescent="0.25">
      <c r="A32" s="6" t="s">
        <v>857</v>
      </c>
      <c r="B32" s="6" t="s">
        <v>858</v>
      </c>
      <c r="C32" s="64">
        <v>1</v>
      </c>
    </row>
  </sheetData>
  <mergeCells count="8">
    <mergeCell ref="E1:H2"/>
    <mergeCell ref="A26:B26"/>
    <mergeCell ref="A23:B23"/>
    <mergeCell ref="A2:B2"/>
    <mergeCell ref="A3:B3"/>
    <mergeCell ref="A12:B12"/>
    <mergeCell ref="A18:B18"/>
    <mergeCell ref="A21:B21"/>
  </mergeCells>
  <dataValidations count="1">
    <dataValidation type="whole" allowBlank="1" showInputMessage="1" showErrorMessage="1" sqref="C4:C11 C13:C17 C19:C20 C22 C24:C25 C27:C3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40"/>
  <sheetViews>
    <sheetView workbookViewId="0">
      <pane ySplit="2" topLeftCell="A3" activePane="bottomLeft" state="frozen"/>
      <selection pane="bottomLeft" activeCell="E1" sqref="E1:H2"/>
    </sheetView>
  </sheetViews>
  <sheetFormatPr defaultRowHeight="15.75" x14ac:dyDescent="0.25"/>
  <cols>
    <col min="2" max="2" width="64.140625" customWidth="1"/>
    <col min="3" max="3" width="9.140625" style="16"/>
  </cols>
  <sheetData>
    <row r="1" spans="1:8" x14ac:dyDescent="0.25">
      <c r="A1" s="3" t="s">
        <v>214</v>
      </c>
      <c r="B1" s="3" t="s">
        <v>212</v>
      </c>
      <c r="C1" s="3" t="s">
        <v>213</v>
      </c>
      <c r="E1" s="105" t="str">
        <f>HYPERLINK("#Оглавление!A1","Вернуться к Оглавлению")</f>
        <v>Вернуться к Оглавлению</v>
      </c>
      <c r="F1" s="106"/>
      <c r="G1" s="106"/>
      <c r="H1" s="107"/>
    </row>
    <row r="2" spans="1:8" ht="16.5" thickBot="1" x14ac:dyDescent="0.3">
      <c r="A2" s="104" t="s">
        <v>468</v>
      </c>
      <c r="B2" s="104"/>
      <c r="C2" s="14">
        <f>C3+C11+C17+C20+C23</f>
        <v>33</v>
      </c>
      <c r="E2" s="108"/>
      <c r="F2" s="109"/>
      <c r="G2" s="109"/>
      <c r="H2" s="110"/>
    </row>
    <row r="3" spans="1:8" x14ac:dyDescent="0.25">
      <c r="A3" s="102" t="s">
        <v>157</v>
      </c>
      <c r="B3" s="102"/>
      <c r="C3" s="65">
        <f>SUM(C4:C10)</f>
        <v>7</v>
      </c>
    </row>
    <row r="4" spans="1:8" ht="63" x14ac:dyDescent="0.25">
      <c r="A4" s="6" t="s">
        <v>345</v>
      </c>
      <c r="B4" s="6" t="s">
        <v>346</v>
      </c>
      <c r="C4" s="64">
        <v>1</v>
      </c>
    </row>
    <row r="5" spans="1:8" x14ac:dyDescent="0.25">
      <c r="A5" s="6" t="s">
        <v>347</v>
      </c>
      <c r="B5" s="80" t="s">
        <v>1252</v>
      </c>
      <c r="C5" s="64">
        <v>1</v>
      </c>
    </row>
    <row r="6" spans="1:8" x14ac:dyDescent="0.25">
      <c r="A6" s="6" t="s">
        <v>348</v>
      </c>
      <c r="B6" s="79" t="s">
        <v>1253</v>
      </c>
      <c r="C6" s="64">
        <v>1</v>
      </c>
    </row>
    <row r="7" spans="1:8" x14ac:dyDescent="0.25">
      <c r="A7" s="6" t="s">
        <v>349</v>
      </c>
      <c r="B7" s="6" t="s">
        <v>350</v>
      </c>
      <c r="C7" s="64">
        <v>1</v>
      </c>
    </row>
    <row r="8" spans="1:8" x14ac:dyDescent="0.25">
      <c r="A8" s="6" t="s">
        <v>351</v>
      </c>
      <c r="B8" s="6" t="s">
        <v>163</v>
      </c>
      <c r="C8" s="64">
        <v>1</v>
      </c>
    </row>
    <row r="9" spans="1:8" x14ac:dyDescent="0.25">
      <c r="A9" s="6" t="s">
        <v>352</v>
      </c>
      <c r="B9" s="6" t="s">
        <v>353</v>
      </c>
      <c r="C9" s="64">
        <v>1</v>
      </c>
    </row>
    <row r="10" spans="1:8" ht="31.5" x14ac:dyDescent="0.25">
      <c r="A10" s="6" t="s">
        <v>469</v>
      </c>
      <c r="B10" s="6" t="s">
        <v>470</v>
      </c>
      <c r="C10" s="64">
        <v>1</v>
      </c>
    </row>
    <row r="11" spans="1:8" x14ac:dyDescent="0.25">
      <c r="A11" s="102" t="s">
        <v>164</v>
      </c>
      <c r="B11" s="102"/>
      <c r="C11" s="65">
        <f>SUM(C12:C16)</f>
        <v>5</v>
      </c>
    </row>
    <row r="12" spans="1:8" x14ac:dyDescent="0.25">
      <c r="A12" s="6" t="s">
        <v>354</v>
      </c>
      <c r="B12" s="6" t="s">
        <v>355</v>
      </c>
      <c r="C12" s="64">
        <v>1</v>
      </c>
    </row>
    <row r="13" spans="1:8" x14ac:dyDescent="0.25">
      <c r="A13" s="6" t="s">
        <v>356</v>
      </c>
      <c r="B13" s="6" t="s">
        <v>357</v>
      </c>
      <c r="C13" s="64">
        <v>1</v>
      </c>
    </row>
    <row r="14" spans="1:8" x14ac:dyDescent="0.25">
      <c r="A14" s="6" t="s">
        <v>358</v>
      </c>
      <c r="B14" s="6" t="s">
        <v>167</v>
      </c>
      <c r="C14" s="64">
        <v>1</v>
      </c>
    </row>
    <row r="15" spans="1:8" ht="94.5" x14ac:dyDescent="0.25">
      <c r="A15" s="6" t="s">
        <v>359</v>
      </c>
      <c r="B15" s="6" t="s">
        <v>360</v>
      </c>
      <c r="C15" s="64">
        <v>1</v>
      </c>
    </row>
    <row r="16" spans="1:8" ht="63.75" customHeight="1" x14ac:dyDescent="0.25">
      <c r="A16" s="6" t="s">
        <v>361</v>
      </c>
      <c r="B16" s="78" t="s">
        <v>1254</v>
      </c>
      <c r="C16" s="64">
        <v>1</v>
      </c>
    </row>
    <row r="17" spans="1:3" x14ac:dyDescent="0.25">
      <c r="A17" s="102" t="s">
        <v>362</v>
      </c>
      <c r="B17" s="102"/>
      <c r="C17" s="65">
        <f>SUM(C18:C19)</f>
        <v>2</v>
      </c>
    </row>
    <row r="18" spans="1:3" ht="31.5" x14ac:dyDescent="0.25">
      <c r="A18" s="6" t="s">
        <v>363</v>
      </c>
      <c r="B18" s="6" t="s">
        <v>364</v>
      </c>
      <c r="C18" s="64">
        <v>1</v>
      </c>
    </row>
    <row r="19" spans="1:3" x14ac:dyDescent="0.25">
      <c r="A19" s="6" t="s">
        <v>365</v>
      </c>
      <c r="B19" s="6" t="s">
        <v>366</v>
      </c>
      <c r="C19" s="64">
        <v>1</v>
      </c>
    </row>
    <row r="20" spans="1:3" x14ac:dyDescent="0.25">
      <c r="A20" s="102" t="s">
        <v>226</v>
      </c>
      <c r="B20" s="102"/>
      <c r="C20" s="65">
        <f>SUM(C21:C22)</f>
        <v>2</v>
      </c>
    </row>
    <row r="21" spans="1:3" ht="31.5" x14ac:dyDescent="0.25">
      <c r="A21" s="6" t="s">
        <v>367</v>
      </c>
      <c r="B21" s="6" t="s">
        <v>368</v>
      </c>
      <c r="C21" s="64">
        <v>1</v>
      </c>
    </row>
    <row r="22" spans="1:3" ht="31.5" x14ac:dyDescent="0.25">
      <c r="A22" s="6" t="s">
        <v>505</v>
      </c>
      <c r="B22" s="6" t="s">
        <v>506</v>
      </c>
      <c r="C22" s="64">
        <v>1</v>
      </c>
    </row>
    <row r="23" spans="1:3" ht="35.25" customHeight="1" x14ac:dyDescent="0.25">
      <c r="A23" s="102" t="s">
        <v>471</v>
      </c>
      <c r="B23" s="102"/>
      <c r="C23" s="65">
        <f>SUM(C24:C40)</f>
        <v>17</v>
      </c>
    </row>
    <row r="24" spans="1:3" x14ac:dyDescent="0.25">
      <c r="A24" s="6" t="s">
        <v>472</v>
      </c>
      <c r="B24" s="6" t="s">
        <v>155</v>
      </c>
      <c r="C24" s="64">
        <v>1</v>
      </c>
    </row>
    <row r="25" spans="1:3" x14ac:dyDescent="0.25">
      <c r="A25" s="6" t="s">
        <v>473</v>
      </c>
      <c r="B25" s="6" t="s">
        <v>474</v>
      </c>
      <c r="C25" s="64">
        <v>1</v>
      </c>
    </row>
    <row r="26" spans="1:3" x14ac:dyDescent="0.25">
      <c r="A26" s="6" t="s">
        <v>475</v>
      </c>
      <c r="B26" s="6" t="s">
        <v>476</v>
      </c>
      <c r="C26" s="64">
        <v>1</v>
      </c>
    </row>
    <row r="27" spans="1:3" x14ac:dyDescent="0.25">
      <c r="A27" s="6" t="s">
        <v>477</v>
      </c>
      <c r="B27" s="6" t="s">
        <v>478</v>
      </c>
      <c r="C27" s="64">
        <v>1</v>
      </c>
    </row>
    <row r="28" spans="1:3" x14ac:dyDescent="0.25">
      <c r="A28" s="6" t="s">
        <v>479</v>
      </c>
      <c r="B28" s="6" t="s">
        <v>480</v>
      </c>
      <c r="C28" s="64">
        <v>1</v>
      </c>
    </row>
    <row r="29" spans="1:3" x14ac:dyDescent="0.25">
      <c r="A29" s="6" t="s">
        <v>481</v>
      </c>
      <c r="B29" s="6" t="s">
        <v>482</v>
      </c>
      <c r="C29" s="64">
        <v>1</v>
      </c>
    </row>
    <row r="30" spans="1:3" x14ac:dyDescent="0.25">
      <c r="A30" s="6" t="s">
        <v>483</v>
      </c>
      <c r="B30" s="6" t="s">
        <v>484</v>
      </c>
      <c r="C30" s="64">
        <v>1</v>
      </c>
    </row>
    <row r="31" spans="1:3" x14ac:dyDescent="0.25">
      <c r="A31" s="6" t="s">
        <v>485</v>
      </c>
      <c r="B31" s="6" t="s">
        <v>486</v>
      </c>
      <c r="C31" s="64">
        <v>1</v>
      </c>
    </row>
    <row r="32" spans="1:3" x14ac:dyDescent="0.25">
      <c r="A32" s="6" t="s">
        <v>487</v>
      </c>
      <c r="B32" s="6" t="s">
        <v>488</v>
      </c>
      <c r="C32" s="64">
        <v>1</v>
      </c>
    </row>
    <row r="33" spans="1:3" x14ac:dyDescent="0.25">
      <c r="A33" s="6" t="s">
        <v>489</v>
      </c>
      <c r="B33" s="6" t="s">
        <v>490</v>
      </c>
      <c r="C33" s="64">
        <v>1</v>
      </c>
    </row>
    <row r="34" spans="1:3" x14ac:dyDescent="0.25">
      <c r="A34" s="6" t="s">
        <v>491</v>
      </c>
      <c r="B34" s="6" t="s">
        <v>492</v>
      </c>
      <c r="C34" s="64">
        <v>1</v>
      </c>
    </row>
    <row r="35" spans="1:3" x14ac:dyDescent="0.25">
      <c r="A35" s="6" t="s">
        <v>493</v>
      </c>
      <c r="B35" s="6" t="s">
        <v>494</v>
      </c>
      <c r="C35" s="64">
        <v>1</v>
      </c>
    </row>
    <row r="36" spans="1:3" x14ac:dyDescent="0.25">
      <c r="A36" s="6" t="s">
        <v>495</v>
      </c>
      <c r="B36" s="6" t="s">
        <v>496</v>
      </c>
      <c r="C36" s="64">
        <v>1</v>
      </c>
    </row>
    <row r="37" spans="1:3" x14ac:dyDescent="0.25">
      <c r="A37" s="6" t="s">
        <v>497</v>
      </c>
      <c r="B37" s="6" t="s">
        <v>498</v>
      </c>
      <c r="C37" s="64">
        <v>1</v>
      </c>
    </row>
    <row r="38" spans="1:3" x14ac:dyDescent="0.25">
      <c r="A38" s="6" t="s">
        <v>499</v>
      </c>
      <c r="B38" s="6" t="s">
        <v>500</v>
      </c>
      <c r="C38" s="64">
        <v>1</v>
      </c>
    </row>
    <row r="39" spans="1:3" x14ac:dyDescent="0.25">
      <c r="A39" s="6" t="s">
        <v>501</v>
      </c>
      <c r="B39" s="6" t="s">
        <v>502</v>
      </c>
      <c r="C39" s="64">
        <v>1</v>
      </c>
    </row>
    <row r="40" spans="1:3" x14ac:dyDescent="0.25">
      <c r="A40" s="6" t="s">
        <v>503</v>
      </c>
      <c r="B40" s="6" t="s">
        <v>504</v>
      </c>
      <c r="C40" s="64">
        <v>1</v>
      </c>
    </row>
  </sheetData>
  <mergeCells count="7">
    <mergeCell ref="E1:H2"/>
    <mergeCell ref="A23:B23"/>
    <mergeCell ref="A2:B2"/>
    <mergeCell ref="A3:B3"/>
    <mergeCell ref="A11:B11"/>
    <mergeCell ref="A17:B17"/>
    <mergeCell ref="A20:B20"/>
  </mergeCells>
  <dataValidations count="1">
    <dataValidation type="whole" allowBlank="1" showInputMessage="1" showErrorMessage="1" sqref="C4:C10 C12:C16 C18:C19 C21:C22 C24:C40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Оглавление</vt:lpstr>
      <vt:lpstr>Вспомогательная</vt:lpstr>
      <vt:lpstr>Кабинет начальных классов</vt:lpstr>
      <vt:lpstr>Кабинет русского языка</vt:lpstr>
      <vt:lpstr>Кабинет иностранного</vt:lpstr>
      <vt:lpstr>Кабинет истории</vt:lpstr>
      <vt:lpstr>Кабинет географии</vt:lpstr>
      <vt:lpstr>Кабинет ИЗО</vt:lpstr>
      <vt:lpstr>Кабинет музыки</vt:lpstr>
      <vt:lpstr>Кабинет физики</vt:lpstr>
      <vt:lpstr>Кабинет химии</vt:lpstr>
      <vt:lpstr>Кабинет биологии</vt:lpstr>
      <vt:lpstr>Кабинет астрономии</vt:lpstr>
      <vt:lpstr>Кабинет математики</vt:lpstr>
      <vt:lpstr>Кабинет информатики</vt:lpstr>
      <vt:lpstr>Кабинет дистанта</vt:lpstr>
      <vt:lpstr>Кабинет технологии</vt:lpstr>
      <vt:lpstr>Спортивный комплекс</vt:lpstr>
      <vt:lpstr>Кабинет ОБЖ</vt:lpstr>
      <vt:lpstr>'Кабинет начальных классов'!sub_20901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Бенко Елизавета Вячеславовна</dc:creator>
  <cp:lastModifiedBy>User</cp:lastModifiedBy>
  <dcterms:created xsi:type="dcterms:W3CDTF">2022-04-14T05:06:25Z</dcterms:created>
  <dcterms:modified xsi:type="dcterms:W3CDTF">2024-04-24T06:14:04Z</dcterms:modified>
</cp:coreProperties>
</file>